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https://worldhealthorg-my.sharepoint.com/personal/yadavraj_who_int/Documents/Documents/8-Test kits/5. Calculations/Calculation for impregnation final/Corrected May23/"/>
    </mc:Choice>
  </mc:AlternateContent>
  <xr:revisionPtr revIDLastSave="21" documentId="8_{9FB3A83F-C9D1-4459-B966-F76E412A8BE7}" xr6:coauthVersionLast="47" xr6:coauthVersionMax="47" xr10:uidLastSave="{26E09774-940F-4A80-B847-F57EDA9CA5C9}"/>
  <bookViews>
    <workbookView xWindow="-28920" yWindow="-1935" windowWidth="29040" windowHeight="15840" tabRatio="888" xr2:uid="{00000000-000D-0000-FFFF-FFFF00000000}"/>
  </bookViews>
  <sheets>
    <sheet name="Operating Manual" sheetId="16" r:id="rId1"/>
    <sheet name="A1-Calculation with oil" sheetId="13" r:id="rId2"/>
    <sheet name="A2-Calculation without oil" sheetId="14" r:id="rId3"/>
    <sheet name="A3- Stock solution paper imprg." sheetId="19" r:id="rId4"/>
    <sheet name="B1- Calculation for bottles" sheetId="18" r:id="rId5"/>
    <sheet name="B2- Stock solution bottles" sheetId="20"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20" l="1"/>
  <c r="H20" i="20" s="1"/>
  <c r="G19" i="20"/>
  <c r="H19" i="20" s="1"/>
  <c r="G18" i="20"/>
  <c r="H18" i="20" s="1"/>
  <c r="G17" i="20"/>
  <c r="H17" i="20" s="1"/>
  <c r="G16" i="20"/>
  <c r="H16" i="20" s="1"/>
  <c r="G11" i="20"/>
  <c r="H11" i="20" s="1"/>
  <c r="G10" i="20"/>
  <c r="H10" i="20" s="1"/>
  <c r="G9" i="20"/>
  <c r="H9" i="20" s="1"/>
  <c r="G8" i="20"/>
  <c r="H8" i="20" s="1"/>
  <c r="G7" i="20"/>
  <c r="H7" i="20" s="1"/>
  <c r="G20" i="19"/>
  <c r="H20" i="19" s="1"/>
  <c r="G19" i="19"/>
  <c r="H19" i="19" s="1"/>
  <c r="G18" i="19"/>
  <c r="H18" i="19" s="1"/>
  <c r="G17" i="19"/>
  <c r="H17" i="19" s="1"/>
  <c r="G16" i="19"/>
  <c r="H16" i="19" s="1"/>
  <c r="G11" i="19"/>
  <c r="H11" i="19" s="1"/>
  <c r="G10" i="19"/>
  <c r="H10" i="19" s="1"/>
  <c r="G9" i="19"/>
  <c r="H9" i="19" s="1"/>
  <c r="G8" i="19"/>
  <c r="H8" i="19" s="1"/>
  <c r="G7" i="19"/>
  <c r="H7" i="19" s="1"/>
  <c r="G8" i="13" l="1"/>
  <c r="I8" i="13" s="1"/>
  <c r="L8" i="13" s="1"/>
  <c r="W8" i="13" s="1"/>
  <c r="N8" i="13" l="1"/>
  <c r="R8" i="13" s="1"/>
  <c r="X8" i="13"/>
  <c r="J8" i="13"/>
  <c r="K8" i="13" s="1"/>
  <c r="T8" i="13" l="1"/>
  <c r="P8" i="13"/>
  <c r="L8" i="18" l="1"/>
  <c r="N8" i="18" s="1"/>
  <c r="R8" i="18" s="1"/>
  <c r="G9" i="18" l="1"/>
  <c r="I9" i="18" s="1"/>
  <c r="G8" i="18"/>
  <c r="I8" i="18" s="1"/>
  <c r="J8" i="18" l="1"/>
  <c r="K8" i="18" s="1"/>
  <c r="J12" i="18"/>
  <c r="K12" i="18" s="1"/>
  <c r="L11" i="18"/>
  <c r="J11" i="18"/>
  <c r="K11" i="18" s="1"/>
  <c r="N11" i="18" l="1"/>
  <c r="R11" i="18" s="1"/>
  <c r="T11" i="18" s="1"/>
  <c r="P8" i="18"/>
  <c r="T8" i="18"/>
  <c r="J9" i="18"/>
  <c r="K9" i="18" s="1"/>
  <c r="P11" i="18" l="1"/>
  <c r="D8" i="14"/>
  <c r="G8" i="14" s="1"/>
  <c r="J8" i="14" s="1"/>
  <c r="N8" i="14" s="1"/>
  <c r="I9" i="14"/>
  <c r="I8" i="14"/>
  <c r="G18" i="13"/>
  <c r="I18" i="13" s="1"/>
  <c r="G17" i="13"/>
  <c r="I17" i="13" s="1"/>
  <c r="G15" i="13"/>
  <c r="I15" i="13" s="1"/>
  <c r="G14" i="13"/>
  <c r="I14" i="13" s="1"/>
  <c r="G12" i="13"/>
  <c r="I12" i="13" s="1"/>
  <c r="G11" i="13"/>
  <c r="I11" i="13" s="1"/>
  <c r="J11" i="13" s="1"/>
  <c r="G9" i="13"/>
  <c r="I9" i="13" s="1"/>
  <c r="P8" i="14" l="1"/>
  <c r="L8" i="14"/>
  <c r="J18" i="13"/>
  <c r="K18" i="13" s="1"/>
  <c r="J9" i="13"/>
  <c r="K9" i="13" s="1"/>
  <c r="L17" i="13"/>
  <c r="W17" i="13" s="1"/>
  <c r="J17" i="13"/>
  <c r="K17" i="13" s="1"/>
  <c r="L14" i="13"/>
  <c r="W14" i="13" s="1"/>
  <c r="X14" i="13" s="1"/>
  <c r="J14" i="13"/>
  <c r="K14" i="13" s="1"/>
  <c r="J15" i="13"/>
  <c r="K15" i="13" s="1"/>
  <c r="J12" i="13"/>
  <c r="K12" i="13" s="1"/>
  <c r="K11" i="13"/>
  <c r="L11" i="13"/>
  <c r="N11" i="13" l="1"/>
  <c r="R11" i="13" s="1"/>
  <c r="T11" i="13" s="1"/>
  <c r="W11" i="13"/>
  <c r="X11" i="13" s="1"/>
  <c r="N14" i="13"/>
  <c r="R14" i="13" s="1"/>
  <c r="N17" i="13"/>
  <c r="R17" i="13" s="1"/>
  <c r="T17" i="13" s="1"/>
  <c r="X17" i="13"/>
  <c r="P11" i="13" l="1"/>
  <c r="P14" i="13"/>
  <c r="T14" i="13"/>
  <c r="P1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6" authorId="0" shapeId="0" xr:uid="{00000000-0006-0000-0100-000001000000}">
      <text>
        <r>
          <rPr>
            <sz val="12"/>
            <color indexed="81"/>
            <rFont val="Tahoma"/>
            <family val="2"/>
          </rPr>
          <t xml:space="preserve">Choose discriminating or other desired concentration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6" authorId="0" shapeId="0" xr:uid="{00000000-0006-0000-0400-000001000000}">
      <text>
        <r>
          <rPr>
            <sz val="12"/>
            <color indexed="81"/>
            <rFont val="Tahoma"/>
            <family val="2"/>
          </rPr>
          <t xml:space="preserve">Choose discriminating or other desired concentration </t>
        </r>
      </text>
    </comment>
  </commentList>
</comments>
</file>

<file path=xl/sharedStrings.xml><?xml version="1.0" encoding="utf-8"?>
<sst xmlns="http://schemas.openxmlformats.org/spreadsheetml/2006/main" count="253" uniqueCount="178">
  <si>
    <t>b</t>
  </si>
  <si>
    <t>c</t>
  </si>
  <si>
    <t>No. of papers to be treated</t>
  </si>
  <si>
    <t>e</t>
  </si>
  <si>
    <t>Risella oil</t>
  </si>
  <si>
    <t>Olive oil</t>
  </si>
  <si>
    <t>Silicone oil</t>
  </si>
  <si>
    <t>OP/C</t>
  </si>
  <si>
    <t>OC</t>
  </si>
  <si>
    <t>Weight of oil per paper (mg)</t>
  </si>
  <si>
    <t>Control</t>
  </si>
  <si>
    <t>Synergist</t>
  </si>
  <si>
    <t>Pirimiphos-methyl</t>
  </si>
  <si>
    <t xml:space="preserve">Insecticide </t>
  </si>
  <si>
    <t>Area of 1 filter paper of 15 cm x 12 cm  (m²)</t>
  </si>
  <si>
    <r>
      <t>in g/m</t>
    </r>
    <r>
      <rPr>
        <vertAlign val="superscript"/>
        <sz val="14"/>
        <rFont val="Arial"/>
        <family val="2"/>
      </rPr>
      <t>2</t>
    </r>
  </si>
  <si>
    <r>
      <t>in mg/m</t>
    </r>
    <r>
      <rPr>
        <vertAlign val="superscript"/>
        <sz val="14"/>
        <rFont val="Arial"/>
        <family val="2"/>
      </rPr>
      <t>2</t>
    </r>
  </si>
  <si>
    <t xml:space="preserve">a  </t>
  </si>
  <si>
    <t xml:space="preserve">l               </t>
  </si>
  <si>
    <t xml:space="preserve">o           </t>
  </si>
  <si>
    <t>q</t>
  </si>
  <si>
    <t>a</t>
  </si>
  <si>
    <t>j</t>
  </si>
  <si>
    <t>Calculation for impregnation of Whatman no. 1 filter papers with carrier oil</t>
  </si>
  <si>
    <t>Insecticide class group</t>
  </si>
  <si>
    <t>Carrier
oil</t>
  </si>
  <si>
    <t>Total weight of oil needed for all papers to be treated (g)</t>
  </si>
  <si>
    <t>Volume of 
oil (mL)</t>
  </si>
  <si>
    <t xml:space="preserve">Volume of acetone (mL) </t>
  </si>
  <si>
    <t>Purity of insecticide AI (%)</t>
  </si>
  <si>
    <t xml:space="preserve">Exact weight of AI (mg)*** </t>
  </si>
  <si>
    <t>OP</t>
  </si>
  <si>
    <t>Quantity of AI for the number of papers to be treated (g)</t>
  </si>
  <si>
    <t>a/1000</t>
  </si>
  <si>
    <t xml:space="preserve">Targeted concentration of AI in the bottles (µg /bottle)                </t>
  </si>
  <si>
    <t>No. of bottles to be coated</t>
  </si>
  <si>
    <t>Total weight of surfactant needed (mg)</t>
  </si>
  <si>
    <t>Density of surfactant</t>
  </si>
  <si>
    <t>Volume of surfactant (mL)</t>
  </si>
  <si>
    <t>Surfactant</t>
  </si>
  <si>
    <t>Quantity of AI per unit surface</t>
  </si>
  <si>
    <r>
      <t>Density of oil</t>
    </r>
    <r>
      <rPr>
        <vertAlign val="superscript"/>
        <sz val="20"/>
        <color theme="1"/>
        <rFont val="Calibri"/>
        <family val="2"/>
      </rPr>
      <t>§</t>
    </r>
  </si>
  <si>
    <r>
      <t>Targeted concentration of AI in %</t>
    </r>
    <r>
      <rPr>
        <vertAlign val="superscript"/>
        <sz val="18"/>
        <color theme="1"/>
        <rFont val="Arial"/>
        <family val="2"/>
      </rPr>
      <t>#</t>
    </r>
    <r>
      <rPr>
        <sz val="14"/>
        <color theme="1"/>
        <rFont val="Arial"/>
        <family val="2"/>
      </rPr>
      <t xml:space="preserve">               </t>
    </r>
  </si>
  <si>
    <t xml:space="preserve"> n 
= k × 1000</t>
  </si>
  <si>
    <t>g 
= (b×2)-f</t>
  </si>
  <si>
    <t xml:space="preserve">Insecticide or synergist </t>
  </si>
  <si>
    <t>PBO</t>
  </si>
  <si>
    <t>Enter name or value of a variable in light green cells; white cells are locked and automatically calculate values</t>
  </si>
  <si>
    <t>Calculation for impregnation of Whatman no. 1 paper without oil (example pirimiphos-methyl)</t>
  </si>
  <si>
    <t>d = 
(a/1000) x c x b</t>
  </si>
  <si>
    <t>Targeted concentration of AI 
on the paper</t>
  </si>
  <si>
    <t>Exact weight of AI (g)***</t>
  </si>
  <si>
    <t xml:space="preserve">h               </t>
  </si>
  <si>
    <t xml:space="preserve">k           </t>
  </si>
  <si>
    <t xml:space="preserve">o             </t>
  </si>
  <si>
    <t>m = 
( l × h ) / k</t>
  </si>
  <si>
    <t>i
= (a x f ) /100</t>
  </si>
  <si>
    <t>d
= (b×c)/1000</t>
  </si>
  <si>
    <t xml:space="preserve">f
= d / e              </t>
  </si>
  <si>
    <t>h
= f + g</t>
  </si>
  <si>
    <t>p 
= (o × h ) / n</t>
  </si>
  <si>
    <t>f 
= b × 2</t>
  </si>
  <si>
    <t>i 
= ( h x f ) / g</t>
  </si>
  <si>
    <t>j 
= g × 1000</t>
  </si>
  <si>
    <t>l 
= ( k × f ) / j</t>
  </si>
  <si>
    <t>Exact weight of AI (mg) ***</t>
  </si>
  <si>
    <t>World Health Organization, Geneva</t>
  </si>
  <si>
    <t>Total volume  of oil + acetone (mL)</t>
  </si>
  <si>
    <t>Amount of surfactant per bottle* 
(ppm or µg)</t>
  </si>
  <si>
    <r>
      <rPr>
        <vertAlign val="superscript"/>
        <sz val="16"/>
        <rFont val="Arial"/>
        <family val="2"/>
      </rPr>
      <t>#</t>
    </r>
    <r>
      <rPr>
        <sz val="14"/>
        <rFont val="Arial"/>
        <family val="2"/>
      </rPr>
      <t>in mg AI per unit volume of oil (w/v)</t>
    </r>
  </si>
  <si>
    <r>
      <rPr>
        <vertAlign val="superscript"/>
        <sz val="22"/>
        <color theme="1"/>
        <rFont val="Calibri"/>
        <family val="2"/>
      </rPr>
      <t>§</t>
    </r>
    <r>
      <rPr>
        <sz val="14"/>
        <color theme="1"/>
        <rFont val="Arial"/>
        <family val="2"/>
      </rPr>
      <t>Always verify density of oil according to manufacturer's specifications</t>
    </r>
  </si>
  <si>
    <t>Purity of AI (%)</t>
  </si>
  <si>
    <t>Amount of AI to weigh (mg)**</t>
  </si>
  <si>
    <t>Amount of AI to weigh (g)**</t>
  </si>
  <si>
    <t>**Considering purity of the AI</t>
  </si>
  <si>
    <t xml:space="preserve"> ***This is the exact weight of AI shown on the electronic balance </t>
  </si>
  <si>
    <t>d = 
(b × c)/1000</t>
  </si>
  <si>
    <t>f =
(d/e) / 1000</t>
  </si>
  <si>
    <t>g =
(b × 1) - f</t>
  </si>
  <si>
    <t>m =
(l × h) / k</t>
  </si>
  <si>
    <t>p =
(o × h ) / n</t>
  </si>
  <si>
    <r>
      <t>i =
(a x b) / 10</t>
    </r>
    <r>
      <rPr>
        <vertAlign val="superscript"/>
        <sz val="14"/>
        <color theme="1"/>
        <rFont val="Arial"/>
        <family val="2"/>
      </rPr>
      <t>6</t>
    </r>
  </si>
  <si>
    <t>Amount of AI to weigh for coating bottles (g)</t>
  </si>
  <si>
    <t>AI, active ingredient</t>
  </si>
  <si>
    <t>OP, organophosphate</t>
  </si>
  <si>
    <t>AI, insecticide or synergist active ingredient</t>
  </si>
  <si>
    <t>OP/C, organophosphate or carbamate</t>
  </si>
  <si>
    <t>PY, pyrethroids</t>
  </si>
  <si>
    <t>PY</t>
  </si>
  <si>
    <t>OC, organochlorine</t>
  </si>
  <si>
    <r>
      <t xml:space="preserve">Calculation for weight of AI </t>
    </r>
    <r>
      <rPr>
        <b/>
        <sz val="14"/>
        <color rgb="FFFF0000"/>
        <rFont val="Arial"/>
        <family val="2"/>
      </rPr>
      <t>in g</t>
    </r>
    <r>
      <rPr>
        <b/>
        <sz val="14"/>
        <color theme="1"/>
        <rFont val="Arial"/>
        <family val="2"/>
      </rPr>
      <t xml:space="preserve"> 
adjusted for its percentage of purity</t>
    </r>
  </si>
  <si>
    <r>
      <t xml:space="preserve">Calculation for AI content in impregnated paper per </t>
    </r>
    <r>
      <rPr>
        <b/>
        <sz val="14"/>
        <color rgb="FFFF0000"/>
        <rFont val="Arial"/>
        <family val="2"/>
      </rPr>
      <t>m</t>
    </r>
    <r>
      <rPr>
        <b/>
        <vertAlign val="superscript"/>
        <sz val="14"/>
        <color rgb="FFFF0000"/>
        <rFont val="Arial"/>
        <family val="2"/>
      </rPr>
      <t>2</t>
    </r>
  </si>
  <si>
    <r>
      <t>Calculation for weight of AI adjusted for percentage of purity (</t>
    </r>
    <r>
      <rPr>
        <b/>
        <sz val="14"/>
        <color rgb="FFFF0000"/>
        <rFont val="Arial"/>
        <family val="2"/>
      </rPr>
      <t>in g</t>
    </r>
    <r>
      <rPr>
        <b/>
        <sz val="14"/>
        <color theme="1"/>
        <rFont val="Arial"/>
        <family val="2"/>
      </rPr>
      <t>)</t>
    </r>
  </si>
  <si>
    <r>
      <t xml:space="preserve">Calculation for AI weight </t>
    </r>
    <r>
      <rPr>
        <b/>
        <sz val="14"/>
        <color rgb="FFFF0000"/>
        <rFont val="Arial"/>
        <family val="2"/>
      </rPr>
      <t>in mg</t>
    </r>
  </si>
  <si>
    <r>
      <t xml:space="preserve">Calculation for AI weight </t>
    </r>
    <r>
      <rPr>
        <b/>
        <sz val="14"/>
        <color rgb="FFFF0000"/>
        <rFont val="Arial"/>
        <family val="2"/>
      </rPr>
      <t>in mg</t>
    </r>
    <r>
      <rPr>
        <b/>
        <sz val="14"/>
        <color theme="1"/>
        <rFont val="Arial"/>
        <family val="2"/>
      </rPr>
      <t xml:space="preserve"> 
adjusted for purity of the AI</t>
    </r>
  </si>
  <si>
    <t>Total volume of coating solution (mL)</t>
  </si>
  <si>
    <t>Adjusted amount of AI to weigh (g)*</t>
  </si>
  <si>
    <t>*Considering purity of the insecticide AI</t>
  </si>
  <si>
    <t>Exact weight of AI (g)**</t>
  </si>
  <si>
    <t>Total adjusted volume of coating solution 
(mL)***</t>
  </si>
  <si>
    <t>Total adjusted volume of coating solution (mL)***</t>
  </si>
  <si>
    <t>Exact  weight of AI (g)**</t>
  </si>
  <si>
    <t>Total adjusted volume of acetone + oil (mL)***</t>
  </si>
  <si>
    <t>Amount of AI to weigh (g)*</t>
  </si>
  <si>
    <t>Amount of AI required (g)</t>
  </si>
  <si>
    <t>Amount of AI to weigh (mg)*</t>
  </si>
  <si>
    <t xml:space="preserve">Exact weight of AI (mg)** </t>
  </si>
  <si>
    <t>r × 1000</t>
  </si>
  <si>
    <t>r 
= (i / b ) / q</t>
  </si>
  <si>
    <t>n =
k x 1000</t>
  </si>
  <si>
    <t>k =
i x (100 / j)</t>
  </si>
  <si>
    <t>g  
= d x (100 / e)</t>
  </si>
  <si>
    <t>k 
=i x (100 / j)</t>
  </si>
  <si>
    <t>Total volume of solvent (acetone) (mL)</t>
  </si>
  <si>
    <t>Total adjusted volume of solvent (acetone)*
(mL)</t>
  </si>
  <si>
    <t>Exact volume of solvent (acetone)* 
(mL)</t>
  </si>
  <si>
    <t xml:space="preserve">***Use 2 mL of total volume of the final solution to impregnate a paper of 15 x 12 cm size </t>
  </si>
  <si>
    <t xml:space="preserve">*Use 2 mL of total volume of the final solution to impregnate a paper of 15 x 12 cm size </t>
  </si>
  <si>
    <t xml:space="preserve">**Exact weight of AI shown on the electronic balance </t>
  </si>
  <si>
    <r>
      <t xml:space="preserve">Calculation for weight of AI 
in </t>
    </r>
    <r>
      <rPr>
        <b/>
        <sz val="14"/>
        <color rgb="FFFF0000"/>
        <rFont val="Arial"/>
        <family val="2"/>
      </rPr>
      <t xml:space="preserve">mg </t>
    </r>
    <r>
      <rPr>
        <b/>
        <sz val="14"/>
        <rFont val="Arial"/>
        <family val="2"/>
      </rPr>
      <t>(adjusted for AI purity)</t>
    </r>
  </si>
  <si>
    <t>Dilution of stock solution with acetone or acetone + carrier oil to prepare serial concentrations of insecticides for impregnation of filter papers</t>
  </si>
  <si>
    <t>Enter value of a variable in green cells; the white cells are locked and automatically calculate the values</t>
  </si>
  <si>
    <t>Final concentration 
of AI (mg/m²)**</t>
  </si>
  <si>
    <t>Final volume of acetone (mL)*</t>
  </si>
  <si>
    <t>AI concentration of the initial stock solution (mg/m²)**</t>
  </si>
  <si>
    <t>Volume to take from the initial stock solution 
(mL)</t>
  </si>
  <si>
    <t>Volume (mL) of  acetone to add</t>
  </si>
  <si>
    <t>d = (a x b)/c</t>
  </si>
  <si>
    <t>e = b-d</t>
  </si>
  <si>
    <t>Stock solution*</t>
  </si>
  <si>
    <t>Serial dilution no. 1</t>
  </si>
  <si>
    <t>Serial dilution no. 2</t>
  </si>
  <si>
    <t>Serial dilution no. 3</t>
  </si>
  <si>
    <t>Serial dilution no. 4</t>
  </si>
  <si>
    <t>Serial dilution no. 5</t>
  </si>
  <si>
    <t xml:space="preserve">b. With carrier oil and acetone </t>
  </si>
  <si>
    <t>Final concentration 
of AI (%)</t>
  </si>
  <si>
    <t>Final volume of acetone + oil 
(mL)*</t>
  </si>
  <si>
    <t>AI concentration of the initial 
stock solution 
(%)</t>
  </si>
  <si>
    <t>Volume to take from the initial 
stock solution
(mL)</t>
  </si>
  <si>
    <t>Volume of acetone + oil to add 
(mL)</t>
  </si>
  <si>
    <r>
      <t xml:space="preserve">*Initial stock solution is prepared by weighing the adequate AI amount and adjusting required volume of acetone alone or 
acetone + oil. </t>
    </r>
    <r>
      <rPr>
        <sz val="10"/>
        <color rgb="FFFF0000"/>
        <rFont val="Arial"/>
        <family val="2"/>
      </rPr>
      <t>Note:</t>
    </r>
    <r>
      <rPr>
        <sz val="10"/>
        <color theme="1"/>
        <rFont val="Arial"/>
        <family val="2"/>
      </rPr>
      <t xml:space="preserve"> Prepare the final volume according to the number of papers to impregnate (e.g. to impregnate 4 papers with a given concentration, prepare at least 10 mL solution to account for procedural loss of some solution)</t>
    </r>
  </si>
  <si>
    <r>
      <t>**The AI concentrations are shown in mg/m</t>
    </r>
    <r>
      <rPr>
        <vertAlign val="superscript"/>
        <sz val="9"/>
        <color theme="1"/>
        <rFont val="Arial"/>
        <family val="2"/>
      </rPr>
      <t>2</t>
    </r>
    <r>
      <rPr>
        <sz val="9"/>
        <color theme="1"/>
        <rFont val="Arial"/>
        <family val="2"/>
      </rPr>
      <t xml:space="preserve"> (and not in percentages) as no oil is used</t>
    </r>
  </si>
  <si>
    <t xml:space="preserve">Dilution of stock solution with acetone or acetone + surfactant to prepare serial concentrations of insecticides for coating bottles </t>
  </si>
  <si>
    <r>
      <t>Final 
concentration
of AI 
(</t>
    </r>
    <r>
      <rPr>
        <sz val="10"/>
        <rFont val="Calibri"/>
        <family val="2"/>
      </rPr>
      <t>µ</t>
    </r>
    <r>
      <rPr>
        <sz val="10"/>
        <rFont val="Arial"/>
        <family val="2"/>
      </rPr>
      <t>g/bottle)</t>
    </r>
  </si>
  <si>
    <t>Final volume of acetone
(mL)**</t>
  </si>
  <si>
    <r>
      <t>AI concentration of the initial stock solution 
(</t>
    </r>
    <r>
      <rPr>
        <sz val="10"/>
        <rFont val="Calibri"/>
        <family val="2"/>
      </rPr>
      <t>µ</t>
    </r>
    <r>
      <rPr>
        <sz val="10"/>
        <rFont val="Arial"/>
        <family val="2"/>
      </rPr>
      <t>g/bottle)</t>
    </r>
  </si>
  <si>
    <t>Volume of acetone to add (mL)</t>
  </si>
  <si>
    <r>
      <t>Final concentration of AI 
(</t>
    </r>
    <r>
      <rPr>
        <sz val="10"/>
        <rFont val="Calibri"/>
        <family val="2"/>
      </rPr>
      <t>µ</t>
    </r>
    <r>
      <rPr>
        <sz val="10"/>
        <rFont val="Arial"/>
        <family val="2"/>
      </rPr>
      <t>g/bottle)</t>
    </r>
  </si>
  <si>
    <t>Final volume of acetone + surfactant (mL)**</t>
  </si>
  <si>
    <t>Volume of solution acetone + surfactant to add (mL)</t>
  </si>
  <si>
    <t>*Initial stock solution is prepared by weighing adequate AI amount and adjusting required volume of solvent with or without surfactant</t>
  </si>
  <si>
    <r>
      <t xml:space="preserve">Calculation for AI weight </t>
    </r>
    <r>
      <rPr>
        <b/>
        <sz val="14"/>
        <color rgb="FFFF0000"/>
        <rFont val="Arial"/>
        <family val="2"/>
      </rPr>
      <t>in g</t>
    </r>
    <r>
      <rPr>
        <b/>
        <sz val="14"/>
        <color theme="1"/>
        <rFont val="Arial"/>
        <family val="2"/>
      </rPr>
      <t xml:space="preserve"> adjusted for purity of AI</t>
    </r>
  </si>
  <si>
    <t xml:space="preserve">This excel file provides a tool to calculate correct amount of insecticide active ingredients (AI) or PBO, solvent, carrier oil and surfactant that are needed to impregnate filter papers or coat glass bottles according to the WHO Standard Operating Procedures (SOPs) for impregnation of filter papers and coating glass bottles. </t>
  </si>
  <si>
    <t>C.</t>
  </si>
  <si>
    <t>DDT</t>
  </si>
  <si>
    <r>
      <t xml:space="preserve"> e.g. MERO</t>
    </r>
    <r>
      <rPr>
        <vertAlign val="superscript"/>
        <sz val="14"/>
        <color rgb="FFFF0000"/>
        <rFont val="Arial"/>
        <family val="2"/>
      </rPr>
      <t>a</t>
    </r>
    <r>
      <rPr>
        <sz val="14"/>
        <color rgb="FFFF0000"/>
        <rFont val="Arial"/>
        <family val="2"/>
      </rPr>
      <t xml:space="preserve"> </t>
    </r>
  </si>
  <si>
    <r>
      <rPr>
        <vertAlign val="superscript"/>
        <sz val="14"/>
        <color theme="1"/>
        <rFont val="Arial"/>
        <family val="2"/>
      </rPr>
      <t>a</t>
    </r>
    <r>
      <rPr>
        <sz val="14"/>
        <color theme="1"/>
        <rFont val="Arial"/>
        <family val="2"/>
      </rPr>
      <t>For example, clothianidin</t>
    </r>
  </si>
  <si>
    <r>
      <t>None</t>
    </r>
    <r>
      <rPr>
        <vertAlign val="superscript"/>
        <sz val="14"/>
        <color rgb="FFFF0000"/>
        <rFont val="Arial"/>
        <family val="2"/>
      </rPr>
      <t>b</t>
    </r>
  </si>
  <si>
    <r>
      <rPr>
        <vertAlign val="superscript"/>
        <sz val="14"/>
        <color theme="1"/>
        <rFont val="Arial"/>
        <family val="2"/>
      </rPr>
      <t>b</t>
    </r>
    <r>
      <rPr>
        <sz val="14"/>
        <color theme="1"/>
        <rFont val="Arial"/>
        <family val="2"/>
      </rPr>
      <t>With acetone alone as a solvent; for example, chlorfenapyr and pyriproxyfen</t>
    </r>
  </si>
  <si>
    <t>Calculation for weight of insecticide AI for coating glass bottles with or without a surfactant</t>
  </si>
  <si>
    <t>MERO, 81% rapeseed oil methyl ester</t>
  </si>
  <si>
    <t>*This is the weight adjusted for the percentage purity of the AI</t>
  </si>
  <si>
    <t xml:space="preserve">Table no. B2 provides calculation for preparation of the initial stock solution and subsequent serial dilutions for test concentrations for the concentration–response studies to determine discriminating concentration of test compounds. </t>
  </si>
  <si>
    <t>a. With acetone alone (i.e., without a surfactant; examples – chlorfenapyr and pyriproxyfen)</t>
  </si>
  <si>
    <t>b. With acetone and a surfactant (e.g., MERO) – example of clothianidin</t>
  </si>
  <si>
    <t>a. Without carrier oil i.e., acetone alone (example pirimiphos-methyl)</t>
  </si>
  <si>
    <t>***This is the volume adjusted for exact weight of AI; use 1 mL solution to coat a 250-mL bottle (total volume 310 mL)</t>
  </si>
  <si>
    <t>** Prepare final volume according to the number of bottles to coat (e.g., 5 mL volume is needed to coat 4 bottles to account for any procedural loss of some solution)</t>
  </si>
  <si>
    <t xml:space="preserve">CALCULATION FOR IMPREGNATION OF WHATMAN NO. 1 FILTER PAPERS OR COATING GLASS BOTTLES 
(Version November 2021, updated in May 2023)      </t>
  </si>
  <si>
    <r>
      <t xml:space="preserve">A. Calculations for insecticide or synergist concentration in theory for </t>
    </r>
    <r>
      <rPr>
        <b/>
        <sz val="11"/>
        <rFont val="Calibri"/>
        <family val="2"/>
        <scheme val="minor"/>
      </rPr>
      <t>filter paper tests</t>
    </r>
    <r>
      <rPr>
        <sz val="11"/>
        <rFont val="Calibri"/>
        <family val="2"/>
        <scheme val="minor"/>
      </rPr>
      <t xml:space="preserve"> (Excel sheets A1, A2 and A3)</t>
    </r>
  </si>
  <si>
    <r>
      <t>Table no. A1 is a complete table to calculate concentrarions of insecticide or PBO (</t>
    </r>
    <r>
      <rPr>
        <b/>
        <sz val="11"/>
        <rFont val="Calibri"/>
        <family val="2"/>
        <scheme val="minor"/>
      </rPr>
      <t>in  %</t>
    </r>
    <r>
      <rPr>
        <sz val="11"/>
        <rFont val="Calibri"/>
        <family val="2"/>
        <scheme val="minor"/>
      </rPr>
      <t xml:space="preserve">) with the weight of carrier oil, the weight and the purity of the insecticide or PBO and the number of Whatman no. 1 filter papers (15 x 12 cm each) to be treated. </t>
    </r>
  </si>
  <si>
    <r>
      <t>Table no. A2 is a complete table to understand the calculation of insecticide AI concentration (</t>
    </r>
    <r>
      <rPr>
        <b/>
        <sz val="11"/>
        <rFont val="Calibri"/>
        <family val="2"/>
        <scheme val="minor"/>
      </rPr>
      <t>in  mg/m²</t>
    </r>
    <r>
      <rPr>
        <sz val="11"/>
        <rFont val="Calibri"/>
        <family val="2"/>
        <scheme val="minor"/>
      </rPr>
      <t>) to impregnate Whatman no. 1 filter papers without a carrier oil according to the number of filter papers to be impregnated. Because no oil is used to treat papers, the final insecticide concentration impregnated on filter papers is shown as mg/m</t>
    </r>
    <r>
      <rPr>
        <vertAlign val="superscript"/>
        <sz val="11"/>
        <rFont val="Calibri"/>
        <family val="2"/>
        <scheme val="minor"/>
      </rPr>
      <t>2</t>
    </r>
    <r>
      <rPr>
        <sz val="11"/>
        <rFont val="Calibri"/>
        <family val="2"/>
        <scheme val="minor"/>
      </rPr>
      <t>.</t>
    </r>
  </si>
  <si>
    <t xml:space="preserve">Table no. A3 provides calculation for preparation of the initial stock solution and subsequent serial dilutions to obtain the required test concentrations for the concentration–response studies to determine the discriminating concentration of test compounds. </t>
  </si>
  <si>
    <r>
      <t>B. Calculations for insecticide AI concentration in theory for</t>
    </r>
    <r>
      <rPr>
        <b/>
        <sz val="11"/>
        <rFont val="Calibri"/>
        <family val="2"/>
        <scheme val="minor"/>
      </rPr>
      <t xml:space="preserve"> bottle bioassays</t>
    </r>
    <r>
      <rPr>
        <sz val="11"/>
        <rFont val="Calibri"/>
        <family val="2"/>
        <scheme val="minor"/>
      </rPr>
      <t xml:space="preserve"> (Excel sheets B1 and B2)</t>
    </r>
  </si>
  <si>
    <r>
      <t xml:space="preserve">Table no. B1 is a complete table to calculate insecticide AI concentration (in </t>
    </r>
    <r>
      <rPr>
        <sz val="11"/>
        <rFont val="Arial"/>
        <family val="2"/>
      </rPr>
      <t>µ</t>
    </r>
    <r>
      <rPr>
        <sz val="11"/>
        <rFont val="Calibri"/>
        <family val="2"/>
        <scheme val="minor"/>
      </rPr>
      <t>g/bottle) for coating glass bottles with or without a surfactant according to the number of bottles to be coated. Note: a 250-mL Wheaton bottle contains the total volume of 310 mL.</t>
    </r>
  </si>
  <si>
    <r>
      <t xml:space="preserve"> </t>
    </r>
    <r>
      <rPr>
        <b/>
        <sz val="11"/>
        <rFont val="Calibri"/>
        <family val="2"/>
        <scheme val="minor"/>
      </rPr>
      <t>Note:</t>
    </r>
    <r>
      <rPr>
        <sz val="11"/>
        <rFont val="Calibri"/>
        <family val="2"/>
        <scheme val="minor"/>
      </rPr>
      <t xml:space="preserve"> One can also use these tables to calculate bigger volume of test solution or volume of control or solvent (acetone) alone.</t>
    </r>
  </si>
  <si>
    <t xml:space="preserve">For feedback or enquiries, contact by email: VVE@who.int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</si>
</sst>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0.000"/>
    <numFmt numFmtId="166" formatCode="0.00000"/>
    <numFmt numFmtId="167" formatCode="0.000000"/>
  </numFmts>
  <fonts count="45" x14ac:knownFonts="1">
    <font>
      <sz val="11"/>
      <color theme="1"/>
      <name val="Calibri"/>
      <family val="2"/>
      <scheme val="minor"/>
    </font>
    <font>
      <sz val="11"/>
      <color theme="1"/>
      <name val="Arial"/>
      <family val="2"/>
    </font>
    <font>
      <sz val="10"/>
      <name val="Arial"/>
      <family val="2"/>
    </font>
    <font>
      <b/>
      <sz val="14"/>
      <color theme="1"/>
      <name val="Arial"/>
      <family val="2"/>
    </font>
    <font>
      <sz val="10"/>
      <color theme="1"/>
      <name val="Arial"/>
      <family val="2"/>
    </font>
    <font>
      <b/>
      <sz val="16"/>
      <color theme="1"/>
      <name val="Arial"/>
      <family val="2"/>
    </font>
    <font>
      <sz val="14"/>
      <color theme="1"/>
      <name val="Arial"/>
      <family val="2"/>
    </font>
    <font>
      <b/>
      <sz val="14"/>
      <color theme="0"/>
      <name val="Arial"/>
      <family val="2"/>
    </font>
    <font>
      <sz val="14"/>
      <color rgb="FFFF0000"/>
      <name val="Arial"/>
      <family val="2"/>
    </font>
    <font>
      <sz val="14"/>
      <color rgb="FF00B050"/>
      <name val="Arial"/>
      <family val="2"/>
    </font>
    <font>
      <sz val="14"/>
      <name val="Arial"/>
      <family val="2"/>
    </font>
    <font>
      <b/>
      <sz val="14"/>
      <color rgb="FFFF0000"/>
      <name val="Arial"/>
      <family val="2"/>
    </font>
    <font>
      <vertAlign val="superscript"/>
      <sz val="14"/>
      <name val="Arial"/>
      <family val="2"/>
    </font>
    <font>
      <b/>
      <sz val="22"/>
      <color theme="1"/>
      <name val="Arial"/>
      <family val="2"/>
    </font>
    <font>
      <sz val="12"/>
      <color indexed="81"/>
      <name val="Tahoma"/>
      <family val="2"/>
    </font>
    <font>
      <b/>
      <sz val="11"/>
      <color theme="0"/>
      <name val="Calibri"/>
      <family val="2"/>
      <scheme val="minor"/>
    </font>
    <font>
      <b/>
      <sz val="18"/>
      <color theme="1"/>
      <name val="Arial"/>
      <family val="2"/>
    </font>
    <font>
      <vertAlign val="superscript"/>
      <sz val="20"/>
      <color theme="1"/>
      <name val="Calibri"/>
      <family val="2"/>
    </font>
    <font>
      <vertAlign val="superscript"/>
      <sz val="22"/>
      <color theme="1"/>
      <name val="Calibri"/>
      <family val="2"/>
    </font>
    <font>
      <vertAlign val="superscript"/>
      <sz val="18"/>
      <color theme="1"/>
      <name val="Arial"/>
      <family val="2"/>
    </font>
    <font>
      <sz val="14"/>
      <color rgb="FF7030A0"/>
      <name val="Arial"/>
      <family val="2"/>
    </font>
    <font>
      <sz val="14"/>
      <color rgb="FF002060"/>
      <name val="Arial"/>
      <family val="2"/>
    </font>
    <font>
      <sz val="14"/>
      <color theme="0"/>
      <name val="Arial"/>
      <family val="2"/>
    </font>
    <font>
      <vertAlign val="superscript"/>
      <sz val="14"/>
      <color theme="1"/>
      <name val="Arial"/>
      <family val="2"/>
    </font>
    <font>
      <b/>
      <sz val="10"/>
      <color rgb="FFFF0000"/>
      <name val="Arial"/>
      <family val="2"/>
    </font>
    <font>
      <b/>
      <sz val="14"/>
      <color rgb="FFFFFF00"/>
      <name val="Calibri"/>
      <family val="2"/>
      <scheme val="minor"/>
    </font>
    <font>
      <sz val="12"/>
      <color rgb="FFFF0000"/>
      <name val="Arial"/>
      <family val="2"/>
    </font>
    <font>
      <vertAlign val="superscript"/>
      <sz val="16"/>
      <name val="Arial"/>
      <family val="2"/>
    </font>
    <font>
      <b/>
      <vertAlign val="superscript"/>
      <sz val="14"/>
      <color rgb="FFFF0000"/>
      <name val="Arial"/>
      <family val="2"/>
    </font>
    <font>
      <b/>
      <sz val="14"/>
      <name val="Arial"/>
      <family val="2"/>
    </font>
    <font>
      <sz val="10"/>
      <color rgb="FFFF0000"/>
      <name val="Arial"/>
      <family val="2"/>
    </font>
    <font>
      <b/>
      <sz val="11"/>
      <name val="Arial"/>
      <family val="2"/>
    </font>
    <font>
      <sz val="9"/>
      <name val="Arial"/>
      <family val="2"/>
    </font>
    <font>
      <b/>
      <sz val="10"/>
      <color rgb="FF0070C0"/>
      <name val="Arial"/>
      <family val="2"/>
    </font>
    <font>
      <b/>
      <sz val="10"/>
      <color theme="1"/>
      <name val="Arial"/>
      <family val="2"/>
    </font>
    <font>
      <sz val="11"/>
      <color rgb="FFFF0000"/>
      <name val="Arial"/>
      <family val="2"/>
    </font>
    <font>
      <sz val="9"/>
      <color theme="1"/>
      <name val="Arial"/>
      <family val="2"/>
    </font>
    <font>
      <vertAlign val="superscript"/>
      <sz val="9"/>
      <color theme="1"/>
      <name val="Arial"/>
      <family val="2"/>
    </font>
    <font>
      <sz val="10"/>
      <name val="Calibri"/>
      <family val="2"/>
    </font>
    <font>
      <vertAlign val="superscript"/>
      <sz val="14"/>
      <color rgb="FFFF0000"/>
      <name val="Arial"/>
      <family val="2"/>
    </font>
    <font>
      <sz val="11"/>
      <name val="Calibri"/>
      <family val="2"/>
      <scheme val="minor"/>
    </font>
    <font>
      <b/>
      <sz val="11"/>
      <name val="Calibri"/>
      <family val="2"/>
      <scheme val="minor"/>
    </font>
    <font>
      <vertAlign val="superscript"/>
      <sz val="11"/>
      <name val="Calibri"/>
      <family val="2"/>
      <scheme val="minor"/>
    </font>
    <font>
      <sz val="11"/>
      <name val="Arial"/>
      <family val="2"/>
    </font>
    <font>
      <b/>
      <sz val="12"/>
      <color theme="0"/>
      <name val="Calibri"/>
      <family val="2"/>
      <scheme val="minor"/>
    </font>
  </fonts>
  <fills count="13">
    <fill>
      <patternFill patternType="none"/>
    </fill>
    <fill>
      <patternFill patternType="gray125"/>
    </fill>
    <fill>
      <patternFill patternType="solid">
        <fgColor rgb="FF00B050"/>
        <bgColor indexed="64"/>
      </patternFill>
    </fill>
    <fill>
      <patternFill patternType="solid">
        <fgColor rgb="FFFF0000"/>
        <bgColor indexed="64"/>
      </patternFill>
    </fill>
    <fill>
      <patternFill patternType="solid">
        <fgColor theme="1"/>
        <bgColor indexed="64"/>
      </patternFill>
    </fill>
    <fill>
      <patternFill patternType="solid">
        <fgColor theme="0"/>
        <bgColor indexed="64"/>
      </patternFill>
    </fill>
    <fill>
      <patternFill patternType="lightUp">
        <bgColor theme="0"/>
      </patternFill>
    </fill>
    <fill>
      <patternFill patternType="solid">
        <fgColor rgb="FFCCFFCC"/>
        <bgColor indexed="64"/>
      </patternFill>
    </fill>
    <fill>
      <patternFill patternType="lightUp"/>
    </fill>
    <fill>
      <patternFill patternType="solid">
        <fgColor theme="3" tint="0.39997558519241921"/>
        <bgColor indexed="64"/>
      </patternFill>
    </fill>
    <fill>
      <patternFill patternType="solid">
        <fgColor theme="6" tint="0.59999389629810485"/>
        <bgColor indexed="64"/>
      </patternFill>
    </fill>
    <fill>
      <patternFill patternType="solid">
        <fgColor rgb="FF7030A0"/>
        <bgColor indexed="64"/>
      </patternFill>
    </fill>
    <fill>
      <patternFill patternType="solid">
        <fgColor rgb="FF97FDA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auto="1"/>
      </top>
      <bottom/>
      <diagonal/>
    </border>
    <border>
      <left/>
      <right style="thin">
        <color auto="1"/>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auto="1"/>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xf numFmtId="0" fontId="2" fillId="0" borderId="0"/>
  </cellStyleXfs>
  <cellXfs count="288">
    <xf numFmtId="0" fontId="0" fillId="0" borderId="0" xfId="0"/>
    <xf numFmtId="0" fontId="4" fillId="0" borderId="0" xfId="0" applyFont="1" applyAlignment="1">
      <alignment horizontal="center" vertical="center" wrapText="1"/>
    </xf>
    <xf numFmtId="0" fontId="4" fillId="0" borderId="0" xfId="0" applyFont="1" applyBorder="1" applyAlignment="1">
      <alignment horizontal="center" vertical="center" wrapText="1"/>
    </xf>
    <xf numFmtId="0" fontId="3" fillId="0" borderId="0" xfId="0" applyFont="1" applyAlignment="1">
      <alignment vertical="center" wrapText="1"/>
    </xf>
    <xf numFmtId="0" fontId="0" fillId="0" borderId="0" xfId="0" applyAlignment="1">
      <alignment vertical="center"/>
    </xf>
    <xf numFmtId="0" fontId="5" fillId="0" borderId="0" xfId="0" applyFont="1" applyAlignment="1">
      <alignment horizontal="left" vertical="center" wrapText="1"/>
    </xf>
    <xf numFmtId="0" fontId="6" fillId="0" borderId="0" xfId="0" applyFont="1" applyAlignment="1">
      <alignment horizontal="center" vertical="center" wrapText="1"/>
    </xf>
    <xf numFmtId="0" fontId="3" fillId="0" borderId="0" xfId="0" applyFont="1" applyBorder="1" applyAlignment="1">
      <alignment vertical="center" wrapText="1"/>
    </xf>
    <xf numFmtId="0" fontId="4" fillId="5" borderId="0" xfId="0" applyFont="1" applyFill="1" applyBorder="1" applyAlignment="1">
      <alignment horizontal="center" vertical="center" wrapText="1"/>
    </xf>
    <xf numFmtId="49" fontId="4" fillId="0" borderId="0" xfId="0" applyNumberFormat="1" applyFont="1" applyAlignment="1">
      <alignment horizontal="center" vertical="center" wrapText="1"/>
    </xf>
    <xf numFmtId="0" fontId="6" fillId="0" borderId="0" xfId="0" applyFont="1" applyAlignment="1">
      <alignment horizontal="right" vertical="center" wrapText="1"/>
    </xf>
    <xf numFmtId="0" fontId="6" fillId="0" borderId="0" xfId="0" applyFont="1" applyBorder="1" applyAlignment="1">
      <alignment horizontal="center" vertical="center" wrapText="1"/>
    </xf>
    <xf numFmtId="165" fontId="6"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0" fillId="5" borderId="0" xfId="0" applyFill="1" applyAlignment="1">
      <alignment vertical="center"/>
    </xf>
    <xf numFmtId="0" fontId="0" fillId="5" borderId="0" xfId="0" applyFill="1"/>
    <xf numFmtId="0" fontId="0" fillId="5" borderId="0" xfId="0" applyFill="1" applyProtection="1">
      <protection locked="0"/>
    </xf>
    <xf numFmtId="0" fontId="4" fillId="0" borderId="0" xfId="0" applyFont="1" applyFill="1" applyAlignment="1">
      <alignment horizontal="center" vertical="center" wrapText="1"/>
    </xf>
    <xf numFmtId="0" fontId="6" fillId="0" borderId="0" xfId="0" applyFont="1" applyAlignment="1">
      <alignment vertical="center"/>
    </xf>
    <xf numFmtId="0" fontId="8" fillId="0" borderId="0" xfId="0" applyFont="1" applyAlignment="1">
      <alignment horizontal="center" vertical="center" wrapText="1"/>
    </xf>
    <xf numFmtId="0" fontId="6" fillId="0" borderId="0" xfId="0" applyFont="1" applyAlignment="1">
      <alignment vertical="center" wrapText="1"/>
    </xf>
    <xf numFmtId="0" fontId="10" fillId="7" borderId="1" xfId="0" applyFont="1" applyFill="1" applyBorder="1" applyAlignment="1" applyProtection="1">
      <alignment horizontal="center" vertical="center" wrapText="1"/>
      <protection locked="0"/>
    </xf>
    <xf numFmtId="0" fontId="13" fillId="0" borderId="0" xfId="0" applyFont="1" applyBorder="1" applyAlignment="1">
      <alignment horizontal="left" vertical="center"/>
    </xf>
    <xf numFmtId="0" fontId="5" fillId="0" borderId="0" xfId="0" applyFont="1" applyBorder="1" applyAlignment="1">
      <alignment horizontal="left" vertical="center" wrapText="1"/>
    </xf>
    <xf numFmtId="0" fontId="6" fillId="7" borderId="1" xfId="0" applyFont="1" applyFill="1" applyBorder="1" applyAlignment="1" applyProtection="1">
      <alignment horizontal="center" vertical="center" wrapText="1"/>
      <protection locked="0"/>
    </xf>
    <xf numFmtId="0" fontId="6" fillId="0" borderId="1" xfId="0" applyFont="1" applyBorder="1" applyAlignment="1">
      <alignment horizontal="center" vertical="center" wrapText="1"/>
    </xf>
    <xf numFmtId="165" fontId="8" fillId="7" borderId="1" xfId="0" applyNumberFormat="1" applyFont="1" applyFill="1" applyBorder="1" applyAlignment="1" applyProtection="1">
      <alignment horizontal="center" vertical="center" wrapText="1"/>
      <protection locked="0"/>
    </xf>
    <xf numFmtId="165" fontId="6" fillId="0" borderId="1"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65" fontId="10" fillId="7" borderId="1" xfId="0" applyNumberFormat="1" applyFont="1" applyFill="1" applyBorder="1" applyAlignment="1" applyProtection="1">
      <alignment horizontal="center" vertical="center" wrapText="1"/>
      <protection locked="0"/>
    </xf>
    <xf numFmtId="0" fontId="6" fillId="5" borderId="1" xfId="0" applyFont="1" applyFill="1" applyBorder="1" applyAlignment="1" applyProtection="1">
      <alignment horizontal="center" vertical="center" wrapText="1"/>
    </xf>
    <xf numFmtId="165" fontId="21" fillId="7" borderId="1" xfId="0" applyNumberFormat="1" applyFont="1" applyFill="1" applyBorder="1" applyAlignment="1" applyProtection="1">
      <alignment horizontal="center" vertical="center" wrapText="1"/>
      <protection locked="0"/>
    </xf>
    <xf numFmtId="165" fontId="20" fillId="7" borderId="1" xfId="0" applyNumberFormat="1" applyFont="1" applyFill="1" applyBorder="1" applyAlignment="1" applyProtection="1">
      <alignment horizontal="center" vertical="center" wrapText="1"/>
      <protection locked="0"/>
    </xf>
    <xf numFmtId="2" fontId="6" fillId="7" borderId="1" xfId="0" applyNumberFormat="1" applyFont="1" applyFill="1" applyBorder="1" applyAlignment="1" applyProtection="1">
      <alignment horizontal="center" vertical="center" wrapText="1"/>
      <protection locked="0"/>
    </xf>
    <xf numFmtId="166" fontId="6" fillId="0" borderId="1" xfId="0" applyNumberFormat="1" applyFont="1" applyBorder="1" applyAlignment="1">
      <alignment horizontal="center" vertical="center" wrapText="1"/>
    </xf>
    <xf numFmtId="165" fontId="3" fillId="8" borderId="1" xfId="0" applyNumberFormat="1" applyFont="1" applyFill="1" applyBorder="1" applyAlignment="1">
      <alignment horizontal="center" vertical="center" wrapText="1"/>
    </xf>
    <xf numFmtId="164" fontId="3" fillId="8" borderId="1" xfId="0" applyNumberFormat="1" applyFont="1" applyFill="1" applyBorder="1" applyAlignment="1">
      <alignment vertical="center" wrapText="1"/>
    </xf>
    <xf numFmtId="2" fontId="6" fillId="5"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0" xfId="0" applyFont="1" applyFill="1" applyAlignment="1">
      <alignment horizontal="center" vertical="center" wrapText="1"/>
    </xf>
    <xf numFmtId="0" fontId="10" fillId="0" borderId="1" xfId="0" applyFont="1" applyFill="1" applyBorder="1" applyAlignment="1">
      <alignment horizontal="center" vertical="top" wrapText="1"/>
    </xf>
    <xf numFmtId="0" fontId="6" fillId="0" borderId="0" xfId="0" applyFont="1" applyAlignment="1">
      <alignment horizontal="left" vertical="center" wrapText="1"/>
    </xf>
    <xf numFmtId="0" fontId="8" fillId="5" borderId="0" xfId="0" applyFont="1" applyFill="1" applyBorder="1" applyAlignment="1">
      <alignment horizontal="left" vertical="center" wrapText="1"/>
    </xf>
    <xf numFmtId="0" fontId="24" fillId="5" borderId="0" xfId="0" applyFont="1" applyFill="1" applyAlignment="1">
      <alignment horizontal="center" vertical="center" wrapText="1"/>
    </xf>
    <xf numFmtId="0" fontId="6" fillId="5" borderId="0" xfId="0" applyFont="1" applyFill="1" applyAlignment="1">
      <alignment horizontal="left" vertical="center" wrapText="1"/>
    </xf>
    <xf numFmtId="0" fontId="6" fillId="5" borderId="0" xfId="0" applyFont="1" applyFill="1" applyAlignment="1">
      <alignment vertical="center" wrapText="1"/>
    </xf>
    <xf numFmtId="0" fontId="8" fillId="0" borderId="0" xfId="0" applyFont="1" applyFill="1" applyAlignment="1">
      <alignment horizontal="center" vertical="center" wrapText="1"/>
    </xf>
    <xf numFmtId="167" fontId="4" fillId="0" borderId="0" xfId="0" applyNumberFormat="1" applyFont="1" applyAlignment="1">
      <alignment horizontal="center" vertical="center" wrapText="1"/>
    </xf>
    <xf numFmtId="167" fontId="6" fillId="0" borderId="1" xfId="0" quotePrefix="1" applyNumberFormat="1" applyFont="1" applyFill="1" applyBorder="1" applyAlignment="1">
      <alignment horizontal="center" vertical="center" wrapText="1"/>
    </xf>
    <xf numFmtId="0" fontId="5" fillId="0" borderId="0" xfId="0" applyFont="1" applyAlignment="1" applyProtection="1">
      <alignment horizontal="left" vertical="center" wrapText="1"/>
    </xf>
    <xf numFmtId="0" fontId="3" fillId="0" borderId="0" xfId="0" applyFont="1" applyAlignment="1" applyProtection="1">
      <alignment vertical="center" wrapText="1"/>
    </xf>
    <xf numFmtId="0" fontId="4" fillId="0" borderId="0" xfId="0" applyFont="1" applyAlignment="1" applyProtection="1">
      <alignment horizontal="center" vertical="center" wrapText="1"/>
    </xf>
    <xf numFmtId="0" fontId="13" fillId="0" borderId="0" xfId="0" applyFont="1" applyBorder="1" applyAlignment="1" applyProtection="1">
      <alignment horizontal="left" vertical="center"/>
    </xf>
    <xf numFmtId="0" fontId="10" fillId="7" borderId="1" xfId="0" applyFont="1" applyFill="1" applyBorder="1" applyAlignment="1" applyProtection="1">
      <alignment horizontal="center" vertical="center" wrapText="1"/>
    </xf>
    <xf numFmtId="0" fontId="5" fillId="0" borderId="0" xfId="0" applyFont="1" applyBorder="1" applyAlignment="1" applyProtection="1">
      <alignment horizontal="left" vertical="center" wrapText="1"/>
    </xf>
    <xf numFmtId="0" fontId="3" fillId="0" borderId="0" xfId="0" applyFont="1" applyBorder="1" applyAlignment="1" applyProtection="1">
      <alignment vertical="center" wrapText="1"/>
    </xf>
    <xf numFmtId="0" fontId="4" fillId="0" borderId="0" xfId="0" applyFont="1" applyBorder="1" applyAlignment="1" applyProtection="1">
      <alignment horizontal="center" vertical="center" wrapText="1"/>
    </xf>
    <xf numFmtId="0" fontId="3" fillId="0" borderId="0" xfId="0" applyFont="1" applyAlignment="1" applyProtection="1">
      <alignment horizontal="center" vertical="top" wrapText="1"/>
    </xf>
    <xf numFmtId="0" fontId="4" fillId="0" borderId="0" xfId="0" applyFont="1" applyAlignment="1" applyProtection="1">
      <alignment horizontal="center" vertical="top" wrapText="1"/>
    </xf>
    <xf numFmtId="0" fontId="10" fillId="0" borderId="1" xfId="0" applyFont="1" applyFill="1" applyBorder="1" applyAlignment="1" applyProtection="1">
      <alignment horizontal="center" vertical="center" wrapText="1"/>
    </xf>
    <xf numFmtId="0" fontId="4" fillId="5" borderId="0" xfId="0" applyFont="1" applyFill="1" applyBorder="1" applyAlignment="1" applyProtection="1">
      <alignment horizontal="center" vertical="top" wrapText="1"/>
    </xf>
    <xf numFmtId="49" fontId="4" fillId="5" borderId="0" xfId="0" applyNumberFormat="1" applyFont="1" applyFill="1" applyBorder="1" applyAlignment="1" applyProtection="1">
      <alignment horizontal="center" vertical="top" wrapText="1"/>
    </xf>
    <xf numFmtId="0" fontId="6" fillId="0" borderId="1" xfId="0" applyFont="1" applyBorder="1" applyAlignment="1" applyProtection="1">
      <alignment horizontal="center" vertical="center" wrapText="1"/>
    </xf>
    <xf numFmtId="165" fontId="6" fillId="0" borderId="1" xfId="0" applyNumberFormat="1" applyFont="1" applyBorder="1" applyAlignment="1" applyProtection="1">
      <alignment horizontal="center" vertical="center" wrapText="1"/>
    </xf>
    <xf numFmtId="2" fontId="6" fillId="0" borderId="1" xfId="0" applyNumberFormat="1" applyFont="1" applyBorder="1" applyAlignment="1" applyProtection="1">
      <alignment horizontal="center" vertical="center" wrapText="1"/>
    </xf>
    <xf numFmtId="1" fontId="6" fillId="0" borderId="1" xfId="0" applyNumberFormat="1" applyFont="1" applyBorder="1" applyAlignment="1" applyProtection="1">
      <alignment horizontal="center" vertical="center" wrapText="1"/>
    </xf>
    <xf numFmtId="164" fontId="6" fillId="0" borderId="1" xfId="0" applyNumberFormat="1" applyFont="1" applyBorder="1" applyAlignment="1" applyProtection="1">
      <alignment horizontal="center" vertical="center" wrapText="1"/>
    </xf>
    <xf numFmtId="164" fontId="6" fillId="5" borderId="1" xfId="0" quotePrefix="1" applyNumberFormat="1" applyFont="1" applyFill="1" applyBorder="1" applyAlignment="1" applyProtection="1">
      <alignment horizontal="center" vertical="center" wrapText="1"/>
    </xf>
    <xf numFmtId="2" fontId="6" fillId="5" borderId="1" xfId="0" applyNumberFormat="1" applyFont="1" applyFill="1" applyBorder="1" applyAlignment="1" applyProtection="1">
      <alignment horizontal="center" vertical="center" wrapText="1"/>
    </xf>
    <xf numFmtId="166" fontId="6" fillId="5" borderId="1" xfId="0" applyNumberFormat="1" applyFont="1" applyFill="1" applyBorder="1" applyAlignment="1" applyProtection="1">
      <alignment horizontal="center" vertical="center" wrapText="1"/>
    </xf>
    <xf numFmtId="0" fontId="6" fillId="6" borderId="1" xfId="0" applyFont="1" applyFill="1" applyBorder="1" applyAlignment="1" applyProtection="1">
      <alignment horizontal="center" vertical="center" wrapText="1"/>
    </xf>
    <xf numFmtId="165"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5" borderId="0" xfId="0" applyFont="1" applyFill="1" applyAlignment="1" applyProtection="1">
      <alignment horizontal="center" vertical="center" wrapText="1"/>
    </xf>
    <xf numFmtId="0" fontId="6" fillId="0" borderId="0"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165" fontId="6" fillId="0" borderId="0" xfId="0" applyNumberFormat="1" applyFont="1" applyBorder="1" applyAlignment="1" applyProtection="1">
      <alignment horizontal="center" vertical="center" wrapText="1"/>
    </xf>
    <xf numFmtId="2" fontId="6" fillId="0" borderId="0" xfId="0" applyNumberFormat="1" applyFont="1" applyBorder="1" applyAlignment="1" applyProtection="1">
      <alignment horizontal="center" vertical="center" wrapText="1"/>
    </xf>
    <xf numFmtId="1" fontId="6" fillId="0" borderId="0" xfId="0" applyNumberFormat="1" applyFont="1" applyBorder="1" applyAlignment="1" applyProtection="1">
      <alignment horizontal="center" vertical="center" wrapText="1"/>
    </xf>
    <xf numFmtId="0" fontId="6" fillId="5" borderId="0" xfId="0" applyFont="1" applyFill="1" applyBorder="1" applyAlignment="1" applyProtection="1">
      <alignment horizontal="center" vertical="center" wrapText="1"/>
    </xf>
    <xf numFmtId="0" fontId="6" fillId="0" borderId="0" xfId="0" applyFont="1" applyAlignment="1" applyProtection="1">
      <alignment horizontal="center" vertical="center" wrapText="1"/>
    </xf>
    <xf numFmtId="0" fontId="10" fillId="0" borderId="0" xfId="0" applyFont="1" applyAlignment="1" applyProtection="1">
      <alignment horizontal="center" vertical="center" wrapText="1"/>
    </xf>
    <xf numFmtId="165" fontId="6" fillId="0" borderId="0" xfId="0" applyNumberFormat="1" applyFont="1" applyAlignment="1" applyProtection="1">
      <alignment horizontal="center" vertical="center" wrapText="1"/>
    </xf>
    <xf numFmtId="1" fontId="6" fillId="0" borderId="0" xfId="0" applyNumberFormat="1" applyFont="1" applyAlignment="1" applyProtection="1">
      <alignment horizontal="center" vertical="center" wrapText="1"/>
    </xf>
    <xf numFmtId="0" fontId="6" fillId="0" borderId="0" xfId="0" applyFont="1" applyFill="1" applyAlignment="1" applyProtection="1">
      <alignment horizontal="center" vertical="center" wrapText="1"/>
    </xf>
    <xf numFmtId="0" fontId="6" fillId="5" borderId="0" xfId="0" applyFont="1" applyFill="1" applyAlignment="1" applyProtection="1">
      <alignment horizontal="center" vertical="center" wrapText="1"/>
    </xf>
    <xf numFmtId="0" fontId="4" fillId="0" borderId="0" xfId="0" applyFont="1" applyFill="1" applyAlignment="1" applyProtection="1">
      <alignment horizontal="center" vertical="center" wrapText="1"/>
    </xf>
    <xf numFmtId="0" fontId="8" fillId="0" borderId="0" xfId="0" applyFont="1" applyAlignment="1" applyProtection="1">
      <alignment vertical="top" wrapText="1"/>
    </xf>
    <xf numFmtId="0" fontId="6" fillId="0" borderId="0" xfId="0" applyFont="1" applyAlignment="1" applyProtection="1">
      <alignment vertical="center" wrapText="1"/>
    </xf>
    <xf numFmtId="0" fontId="6" fillId="0" borderId="0" xfId="0" applyFont="1" applyAlignment="1" applyProtection="1">
      <alignment vertical="center"/>
    </xf>
    <xf numFmtId="0" fontId="6" fillId="0" borderId="0" xfId="0" applyFont="1" applyAlignment="1" applyProtection="1">
      <alignment vertical="top" wrapText="1"/>
    </xf>
    <xf numFmtId="0" fontId="24" fillId="5" borderId="0" xfId="0" applyFont="1" applyFill="1" applyAlignment="1" applyProtection="1">
      <alignment horizontal="center" vertical="center" wrapText="1"/>
    </xf>
    <xf numFmtId="0" fontId="10" fillId="5" borderId="0" xfId="0" applyFont="1" applyFill="1" applyBorder="1" applyAlignment="1" applyProtection="1">
      <alignment horizontal="left" vertical="center" wrapText="1"/>
    </xf>
    <xf numFmtId="0" fontId="8" fillId="5" borderId="0" xfId="0" applyFont="1" applyFill="1" applyBorder="1" applyAlignment="1" applyProtection="1">
      <alignment horizontal="left" vertical="center" wrapText="1"/>
    </xf>
    <xf numFmtId="0" fontId="6" fillId="5" borderId="0" xfId="0" applyFont="1" applyFill="1" applyAlignment="1" applyProtection="1">
      <alignment horizontal="left" vertical="center" wrapText="1"/>
    </xf>
    <xf numFmtId="0" fontId="6" fillId="5" borderId="0" xfId="0" applyFont="1" applyFill="1" applyAlignment="1" applyProtection="1">
      <alignment vertical="center" wrapText="1"/>
    </xf>
    <xf numFmtId="0" fontId="10" fillId="5" borderId="0" xfId="0" applyFont="1" applyFill="1" applyBorder="1" applyAlignment="1" applyProtection="1">
      <alignment vertical="center" wrapText="1"/>
    </xf>
    <xf numFmtId="165" fontId="4" fillId="0" borderId="0" xfId="0" applyNumberFormat="1" applyFont="1" applyAlignment="1" applyProtection="1">
      <alignment horizontal="center" vertical="center" wrapText="1"/>
    </xf>
    <xf numFmtId="0" fontId="1" fillId="0" borderId="0" xfId="0" applyFont="1" applyAlignment="1" applyProtection="1">
      <alignment vertical="top"/>
    </xf>
    <xf numFmtId="0" fontId="1" fillId="0" borderId="0" xfId="0" applyFont="1" applyProtection="1"/>
    <xf numFmtId="0" fontId="10" fillId="12" borderId="1" xfId="0" applyFont="1" applyFill="1" applyBorder="1" applyAlignment="1" applyProtection="1">
      <alignment horizontal="center" vertical="center" wrapText="1"/>
    </xf>
    <xf numFmtId="0" fontId="2" fillId="0" borderId="1" xfId="0" applyFont="1" applyBorder="1" applyAlignment="1" applyProtection="1">
      <alignment horizontal="center" vertical="top" wrapText="1"/>
    </xf>
    <xf numFmtId="0" fontId="1" fillId="0" borderId="0" xfId="0" applyFont="1" applyAlignment="1" applyProtection="1">
      <alignment vertical="center"/>
    </xf>
    <xf numFmtId="0" fontId="2" fillId="0" borderId="1" xfId="0" applyFont="1" applyBorder="1" applyAlignment="1" applyProtection="1">
      <alignment horizontal="center" vertical="center"/>
    </xf>
    <xf numFmtId="2" fontId="2" fillId="0" borderId="1" xfId="0" applyNumberFormat="1" applyFont="1" applyBorder="1" applyAlignment="1" applyProtection="1">
      <alignment horizontal="center"/>
    </xf>
    <xf numFmtId="0" fontId="4" fillId="0" borderId="16" xfId="0" applyFont="1" applyBorder="1" applyAlignment="1" applyProtection="1">
      <alignment vertical="center"/>
    </xf>
    <xf numFmtId="0" fontId="4" fillId="0" borderId="13" xfId="0" applyFont="1" applyBorder="1" applyAlignment="1" applyProtection="1">
      <alignment vertical="center"/>
    </xf>
    <xf numFmtId="0" fontId="35" fillId="0" borderId="4" xfId="0" applyFont="1" applyBorder="1" applyAlignment="1" applyProtection="1">
      <alignment vertical="top" wrapText="1"/>
    </xf>
    <xf numFmtId="0" fontId="35" fillId="0" borderId="0" xfId="0" applyFont="1" applyAlignment="1" applyProtection="1">
      <alignment vertical="top" wrapText="1"/>
    </xf>
    <xf numFmtId="0" fontId="2" fillId="0" borderId="1" xfId="0" applyFont="1" applyBorder="1" applyAlignment="1" applyProtection="1">
      <alignment horizontal="center"/>
    </xf>
    <xf numFmtId="0" fontId="4" fillId="0" borderId="0" xfId="0" applyFont="1" applyAlignment="1" applyProtection="1">
      <alignment horizontal="left"/>
    </xf>
    <xf numFmtId="0" fontId="4" fillId="5" borderId="0" xfId="0" applyFont="1" applyFill="1" applyAlignment="1" applyProtection="1">
      <alignment horizontal="center"/>
    </xf>
    <xf numFmtId="0" fontId="34" fillId="5" borderId="0" xfId="0" applyFont="1" applyFill="1" applyAlignment="1" applyProtection="1">
      <alignment horizontal="center"/>
    </xf>
    <xf numFmtId="2" fontId="2" fillId="0" borderId="0" xfId="0" applyNumberFormat="1" applyFont="1" applyAlignment="1" applyProtection="1">
      <alignment horizontal="center"/>
    </xf>
    <xf numFmtId="0" fontId="2" fillId="0" borderId="0" xfId="0" applyFont="1" applyAlignment="1" applyProtection="1">
      <alignment horizontal="center"/>
    </xf>
    <xf numFmtId="0" fontId="35" fillId="0" borderId="0" xfId="0" applyFont="1" applyAlignment="1" applyProtection="1">
      <alignment vertical="center"/>
    </xf>
    <xf numFmtId="0" fontId="1" fillId="0" borderId="0" xfId="0" applyFont="1" applyAlignment="1" applyProtection="1">
      <alignment horizontal="left"/>
    </xf>
    <xf numFmtId="0" fontId="36" fillId="0" borderId="0" xfId="0" applyFont="1" applyAlignment="1" applyProtection="1">
      <alignment vertical="top" wrapText="1"/>
    </xf>
    <xf numFmtId="0" fontId="4" fillId="12" borderId="1" xfId="0" applyFont="1" applyFill="1" applyBorder="1" applyAlignment="1" applyProtection="1">
      <alignment horizontal="center"/>
      <protection locked="0"/>
    </xf>
    <xf numFmtId="0" fontId="34" fillId="12" borderId="1" xfId="0" applyFont="1" applyFill="1" applyBorder="1" applyAlignment="1" applyProtection="1">
      <alignment horizontal="center"/>
      <protection locked="0"/>
    </xf>
    <xf numFmtId="0" fontId="24" fillId="12" borderId="1" xfId="0" applyFont="1" applyFill="1" applyBorder="1" applyAlignment="1" applyProtection="1">
      <alignment horizontal="center"/>
      <protection locked="0"/>
    </xf>
    <xf numFmtId="0" fontId="13" fillId="0" borderId="15" xfId="0" applyFont="1" applyBorder="1" applyAlignment="1" applyProtection="1">
      <alignment horizontal="left" vertical="center"/>
    </xf>
    <xf numFmtId="0" fontId="4" fillId="0" borderId="15" xfId="0" applyFont="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4" fillId="5" borderId="0" xfId="0" applyFont="1" applyFill="1" applyBorder="1" applyAlignment="1" applyProtection="1">
      <alignment vertical="center" wrapText="1"/>
    </xf>
    <xf numFmtId="0" fontId="4" fillId="0" borderId="0" xfId="0" applyFont="1" applyAlignment="1" applyProtection="1">
      <alignment vertical="center" wrapText="1"/>
    </xf>
    <xf numFmtId="49" fontId="4" fillId="5" borderId="0" xfId="0" applyNumberFormat="1" applyFont="1" applyFill="1" applyBorder="1" applyAlignment="1" applyProtection="1">
      <alignment horizontal="center" vertical="center" wrapText="1"/>
    </xf>
    <xf numFmtId="167" fontId="6" fillId="0" borderId="1" xfId="0" applyNumberFormat="1" applyFont="1" applyBorder="1" applyAlignment="1" applyProtection="1">
      <alignment horizontal="center" vertical="center" wrapText="1"/>
    </xf>
    <xf numFmtId="167" fontId="6" fillId="5" borderId="1" xfId="0" quotePrefix="1" applyNumberFormat="1" applyFont="1" applyFill="1" applyBorder="1" applyAlignment="1" applyProtection="1">
      <alignment horizontal="center" vertical="center" wrapText="1"/>
    </xf>
    <xf numFmtId="165"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24" fillId="5" borderId="0" xfId="0" applyFont="1" applyFill="1" applyBorder="1" applyAlignment="1" applyProtection="1">
      <alignment horizontal="center" vertical="center" wrapText="1"/>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30" fillId="0" borderId="0" xfId="0" applyFont="1" applyBorder="1" applyAlignment="1" applyProtection="1">
      <alignment horizontal="center" vertical="center" wrapText="1"/>
    </xf>
    <xf numFmtId="0" fontId="26" fillId="5" borderId="0" xfId="0" applyFont="1" applyFill="1" applyBorder="1" applyAlignment="1" applyProtection="1">
      <alignment horizontal="center" vertical="center" wrapText="1"/>
    </xf>
    <xf numFmtId="0" fontId="4" fillId="0" borderId="0" xfId="0" applyFont="1" applyProtection="1"/>
    <xf numFmtId="0" fontId="4" fillId="12" borderId="1" xfId="0" applyFont="1" applyFill="1" applyBorder="1" applyProtection="1"/>
    <xf numFmtId="0" fontId="4" fillId="0" borderId="0" xfId="0" applyFont="1" applyAlignment="1" applyProtection="1">
      <alignment vertical="top"/>
    </xf>
    <xf numFmtId="0" fontId="30" fillId="0" borderId="4" xfId="0" applyFont="1" applyBorder="1" applyAlignment="1" applyProtection="1">
      <alignment horizontal="left" vertical="top" wrapText="1"/>
    </xf>
    <xf numFmtId="0" fontId="30" fillId="0" borderId="0" xfId="0" applyFont="1" applyAlignment="1" applyProtection="1">
      <alignment vertical="top" wrapText="1"/>
    </xf>
    <xf numFmtId="0" fontId="4" fillId="0" borderId="1" xfId="0" applyFont="1" applyBorder="1" applyProtection="1"/>
    <xf numFmtId="0" fontId="4" fillId="0" borderId="0" xfId="0" applyFont="1" applyAlignment="1" applyProtection="1">
      <alignment vertical="center"/>
    </xf>
    <xf numFmtId="0" fontId="4" fillId="5" borderId="0" xfId="0" applyFont="1" applyFill="1" applyAlignment="1" applyProtection="1">
      <alignment horizontal="left" vertical="center" wrapText="1"/>
    </xf>
    <xf numFmtId="0" fontId="4" fillId="5" borderId="0" xfId="0" applyFont="1" applyFill="1" applyAlignment="1" applyProtection="1">
      <alignment vertical="center"/>
    </xf>
    <xf numFmtId="0" fontId="40" fillId="5" borderId="4" xfId="0" applyFont="1" applyFill="1" applyBorder="1" applyAlignment="1">
      <alignment vertical="center"/>
    </xf>
    <xf numFmtId="0" fontId="40" fillId="5" borderId="2" xfId="0" applyFont="1" applyFill="1" applyBorder="1" applyAlignment="1">
      <alignment vertical="center"/>
    </xf>
    <xf numFmtId="0" fontId="40" fillId="10" borderId="2" xfId="0" applyFont="1" applyFill="1" applyBorder="1" applyAlignment="1">
      <alignment vertical="center"/>
    </xf>
    <xf numFmtId="0" fontId="40" fillId="10" borderId="14" xfId="0" applyFont="1" applyFill="1" applyBorder="1" applyAlignment="1">
      <alignment horizontal="left" vertical="center"/>
    </xf>
    <xf numFmtId="0" fontId="40" fillId="10" borderId="13" xfId="0" applyFont="1" applyFill="1" applyBorder="1" applyAlignment="1">
      <alignment horizontal="left" vertical="center"/>
    </xf>
    <xf numFmtId="0" fontId="40" fillId="5" borderId="3" xfId="0" applyFont="1" applyFill="1" applyBorder="1" applyAlignment="1">
      <alignment horizontal="left" vertical="center" wrapText="1"/>
    </xf>
    <xf numFmtId="0" fontId="40" fillId="5" borderId="11" xfId="0" applyFont="1" applyFill="1" applyBorder="1" applyAlignment="1">
      <alignment horizontal="left" vertical="center" wrapText="1"/>
    </xf>
    <xf numFmtId="0" fontId="25" fillId="9" borderId="7" xfId="0" applyFont="1" applyFill="1" applyBorder="1" applyAlignment="1">
      <alignment horizontal="center" vertical="center"/>
    </xf>
    <xf numFmtId="0" fontId="25" fillId="9" borderId="9" xfId="0" applyFont="1" applyFill="1" applyBorder="1" applyAlignment="1">
      <alignment horizontal="center" vertical="center"/>
    </xf>
    <xf numFmtId="0" fontId="25" fillId="9" borderId="5" xfId="0" applyFont="1" applyFill="1" applyBorder="1" applyAlignment="1">
      <alignment horizontal="center" vertical="center"/>
    </xf>
    <xf numFmtId="0" fontId="15" fillId="9" borderId="4" xfId="0" applyFont="1" applyFill="1" applyBorder="1" applyAlignment="1">
      <alignment horizontal="center" vertical="top" wrapText="1"/>
    </xf>
    <xf numFmtId="0" fontId="15" fillId="9" borderId="0" xfId="0" applyFont="1" applyFill="1" applyBorder="1" applyAlignment="1">
      <alignment horizontal="center" vertical="top"/>
    </xf>
    <xf numFmtId="0" fontId="15" fillId="9" borderId="10" xfId="0" applyFont="1" applyFill="1" applyBorder="1" applyAlignment="1">
      <alignment horizontal="center" vertical="top"/>
    </xf>
    <xf numFmtId="0" fontId="0" fillId="5" borderId="4" xfId="0" applyFill="1" applyBorder="1" applyAlignment="1">
      <alignment horizontal="left" vertical="center" wrapText="1"/>
    </xf>
    <xf numFmtId="0" fontId="0" fillId="5" borderId="0" xfId="0" applyFill="1" applyBorder="1" applyAlignment="1">
      <alignment horizontal="left" vertical="center" wrapText="1"/>
    </xf>
    <xf numFmtId="0" fontId="0" fillId="5" borderId="10" xfId="0" applyFill="1" applyBorder="1" applyAlignment="1">
      <alignment horizontal="left" vertical="center" wrapText="1"/>
    </xf>
    <xf numFmtId="0" fontId="40" fillId="5" borderId="9" xfId="0" applyFont="1" applyFill="1" applyBorder="1" applyAlignment="1">
      <alignment horizontal="left" vertical="center" wrapText="1"/>
    </xf>
    <xf numFmtId="0" fontId="40" fillId="5" borderId="5" xfId="0" applyFont="1" applyFill="1" applyBorder="1" applyAlignment="1">
      <alignment horizontal="left" vertical="center" wrapText="1"/>
    </xf>
    <xf numFmtId="0" fontId="40" fillId="10" borderId="7" xfId="0" applyFont="1" applyFill="1" applyBorder="1" applyAlignment="1">
      <alignment horizontal="left" vertical="center"/>
    </xf>
    <xf numFmtId="0" fontId="40" fillId="10" borderId="9" xfId="0" applyFont="1" applyFill="1" applyBorder="1" applyAlignment="1">
      <alignment horizontal="left" vertical="center"/>
    </xf>
    <xf numFmtId="0" fontId="40" fillId="10" borderId="5" xfId="0" applyFont="1" applyFill="1" applyBorder="1" applyAlignment="1">
      <alignment horizontal="left" vertical="center"/>
    </xf>
    <xf numFmtId="0" fontId="40" fillId="0" borderId="14" xfId="0" applyFont="1" applyBorder="1" applyAlignment="1">
      <alignment horizontal="left" vertical="center" wrapText="1"/>
    </xf>
    <xf numFmtId="0" fontId="40" fillId="0" borderId="13" xfId="0" applyFont="1" applyBorder="1" applyAlignment="1">
      <alignment horizontal="left" vertical="center" wrapText="1"/>
    </xf>
    <xf numFmtId="0" fontId="40" fillId="10" borderId="16" xfId="0" applyFont="1" applyFill="1" applyBorder="1" applyAlignment="1">
      <alignment horizontal="left" vertical="center"/>
    </xf>
    <xf numFmtId="0" fontId="40" fillId="5" borderId="14" xfId="0" applyFont="1" applyFill="1" applyBorder="1" applyAlignment="1">
      <alignment horizontal="left" vertical="center" wrapText="1"/>
    </xf>
    <xf numFmtId="0" fontId="40" fillId="5" borderId="13" xfId="0" applyFont="1" applyFill="1" applyBorder="1" applyAlignment="1">
      <alignment horizontal="left" vertical="center" wrapText="1"/>
    </xf>
    <xf numFmtId="0" fontId="44" fillId="9" borderId="0" xfId="0" applyFont="1" applyFill="1" applyAlignment="1">
      <alignment horizontal="center" vertical="center"/>
    </xf>
    <xf numFmtId="0" fontId="6" fillId="5" borderId="1" xfId="0" applyFont="1" applyFill="1" applyBorder="1" applyAlignment="1" applyProtection="1">
      <alignment horizontal="center" vertical="top" wrapText="1"/>
    </xf>
    <xf numFmtId="0" fontId="6" fillId="0" borderId="0" xfId="0" applyFont="1" applyBorder="1" applyAlignment="1" applyProtection="1">
      <alignment horizontal="left" vertical="center" wrapText="1"/>
    </xf>
    <xf numFmtId="0" fontId="6" fillId="5" borderId="6" xfId="0" applyFont="1" applyFill="1" applyBorder="1" applyAlignment="1" applyProtection="1">
      <alignment horizontal="center" vertical="top" wrapText="1"/>
    </xf>
    <xf numFmtId="0" fontId="6" fillId="5" borderId="12" xfId="0" applyFont="1" applyFill="1" applyBorder="1" applyAlignment="1" applyProtection="1">
      <alignment horizontal="center" vertical="top" wrapText="1"/>
    </xf>
    <xf numFmtId="0" fontId="10" fillId="5" borderId="0" xfId="0" applyFont="1" applyFill="1" applyBorder="1" applyAlignment="1" applyProtection="1">
      <alignment horizontal="left" vertical="center" wrapText="1"/>
    </xf>
    <xf numFmtId="0" fontId="22" fillId="11" borderId="1" xfId="0" applyFont="1" applyFill="1" applyBorder="1" applyAlignment="1" applyProtection="1">
      <alignment horizontal="center" vertical="center" wrapText="1"/>
    </xf>
    <xf numFmtId="0" fontId="20" fillId="0" borderId="1" xfId="0" applyFont="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6" fillId="0" borderId="1" xfId="0" applyFont="1" applyBorder="1" applyAlignment="1" applyProtection="1">
      <alignment horizontal="center" vertical="center" wrapText="1"/>
    </xf>
    <xf numFmtId="49" fontId="6" fillId="5" borderId="1" xfId="0" applyNumberFormat="1" applyFont="1" applyFill="1" applyBorder="1" applyAlignment="1" applyProtection="1">
      <alignment horizontal="center" vertical="top" wrapText="1"/>
    </xf>
    <xf numFmtId="0" fontId="7" fillId="3" borderId="1" xfId="0" applyFont="1" applyFill="1" applyBorder="1" applyAlignment="1" applyProtection="1">
      <alignment horizontal="center" vertical="center" wrapText="1"/>
    </xf>
    <xf numFmtId="0" fontId="8" fillId="0" borderId="1" xfId="0" applyFont="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top" wrapText="1"/>
    </xf>
    <xf numFmtId="0" fontId="6" fillId="0" borderId="0" xfId="0" applyFont="1" applyAlignment="1" applyProtection="1">
      <alignment horizontal="left" vertical="center" wrapText="1"/>
    </xf>
    <xf numFmtId="0" fontId="13" fillId="0" borderId="0" xfId="0" applyFont="1" applyAlignment="1" applyProtection="1">
      <alignment horizontal="left" vertical="center"/>
    </xf>
    <xf numFmtId="0" fontId="6" fillId="0" borderId="1" xfId="0" applyFont="1" applyBorder="1" applyAlignment="1" applyProtection="1">
      <alignment horizontal="center" vertical="top" wrapText="1"/>
    </xf>
    <xf numFmtId="2" fontId="6" fillId="0" borderId="1" xfId="0" applyNumberFormat="1" applyFont="1" applyBorder="1" applyAlignment="1" applyProtection="1">
      <alignment horizontal="center" vertical="top" wrapText="1"/>
    </xf>
    <xf numFmtId="0" fontId="10" fillId="0" borderId="1" xfId="0" applyFont="1" applyBorder="1" applyAlignment="1" applyProtection="1">
      <alignment horizontal="center" vertical="top" wrapText="1"/>
    </xf>
    <xf numFmtId="0" fontId="6" fillId="0" borderId="0" xfId="0" applyFont="1" applyAlignment="1" applyProtection="1">
      <alignment horizontal="left" vertical="center"/>
    </xf>
    <xf numFmtId="0" fontId="6" fillId="0" borderId="0" xfId="0" applyFont="1" applyBorder="1" applyAlignment="1" applyProtection="1">
      <alignment horizontal="left" vertical="center"/>
    </xf>
    <xf numFmtId="0" fontId="9" fillId="0" borderId="1" xfId="0" applyFont="1" applyBorder="1" applyAlignment="1" applyProtection="1">
      <alignment horizontal="center" vertical="center" wrapText="1"/>
    </xf>
    <xf numFmtId="0" fontId="10" fillId="0" borderId="1" xfId="0" applyFont="1" applyFill="1" applyBorder="1" applyAlignment="1" applyProtection="1">
      <alignment horizontal="center" vertical="top" wrapText="1"/>
    </xf>
    <xf numFmtId="0" fontId="3" fillId="0" borderId="1" xfId="0" applyFont="1" applyBorder="1" applyAlignment="1" applyProtection="1">
      <alignment horizontal="center" vertical="top" wrapText="1"/>
    </xf>
    <xf numFmtId="0" fontId="10" fillId="5" borderId="1" xfId="0" applyFont="1" applyFill="1" applyBorder="1" applyAlignment="1" applyProtection="1">
      <alignment horizontal="center" vertical="top" wrapText="1"/>
    </xf>
    <xf numFmtId="49" fontId="6" fillId="5" borderId="1" xfId="0" quotePrefix="1" applyNumberFormat="1" applyFont="1" applyFill="1" applyBorder="1" applyAlignment="1" applyProtection="1">
      <alignment horizontal="center" vertical="top" wrapText="1"/>
    </xf>
    <xf numFmtId="0" fontId="6" fillId="0" borderId="0" xfId="0" applyFont="1" applyAlignment="1">
      <alignment horizontal="left" vertical="center" wrapText="1"/>
    </xf>
    <xf numFmtId="0" fontId="6" fillId="0" borderId="0" xfId="0" applyFont="1" applyAlignment="1">
      <alignment horizontal="left" vertical="center"/>
    </xf>
    <xf numFmtId="49" fontId="6" fillId="0" borderId="6" xfId="0" applyNumberFormat="1" applyFont="1" applyFill="1" applyBorder="1" applyAlignment="1">
      <alignment horizontal="center" vertical="top" wrapText="1"/>
    </xf>
    <xf numFmtId="49" fontId="6" fillId="0" borderId="12" xfId="0" applyNumberFormat="1" applyFont="1" applyFill="1" applyBorder="1" applyAlignment="1">
      <alignment horizontal="center" vertical="top"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6" fillId="0" borderId="6" xfId="0" applyFont="1" applyFill="1" applyBorder="1" applyAlignment="1">
      <alignment horizontal="center" vertical="top" wrapText="1"/>
    </xf>
    <xf numFmtId="0" fontId="6" fillId="0" borderId="12" xfId="0" applyFont="1" applyFill="1" applyBorder="1" applyAlignment="1">
      <alignment horizontal="center" vertical="top" wrapText="1"/>
    </xf>
    <xf numFmtId="0" fontId="10" fillId="5" borderId="0" xfId="0" applyFont="1" applyFill="1" applyBorder="1" applyAlignment="1">
      <alignment horizontal="left" vertical="center" wrapText="1"/>
    </xf>
    <xf numFmtId="49" fontId="6" fillId="5" borderId="6" xfId="0" applyNumberFormat="1" applyFont="1" applyFill="1" applyBorder="1" applyAlignment="1">
      <alignment horizontal="center" vertical="top" wrapText="1"/>
    </xf>
    <xf numFmtId="49" fontId="6" fillId="5" borderId="12" xfId="0" applyNumberFormat="1" applyFont="1" applyFill="1" applyBorder="1" applyAlignment="1">
      <alignment horizontal="center" vertical="top" wrapText="1"/>
    </xf>
    <xf numFmtId="0" fontId="6" fillId="0" borderId="1" xfId="0" applyFont="1" applyBorder="1" applyAlignment="1">
      <alignment horizontal="center" vertical="top" wrapText="1"/>
    </xf>
    <xf numFmtId="0" fontId="3" fillId="0" borderId="1" xfId="0" applyFont="1" applyFill="1" applyBorder="1" applyAlignment="1">
      <alignment horizontal="center" vertical="center" wrapText="1"/>
    </xf>
    <xf numFmtId="0" fontId="6" fillId="5" borderId="6" xfId="0" applyFont="1" applyFill="1" applyBorder="1" applyAlignment="1">
      <alignment horizontal="center" vertical="top" wrapText="1"/>
    </xf>
    <xf numFmtId="0" fontId="6" fillId="5" borderId="12" xfId="0" applyFont="1" applyFill="1" applyBorder="1" applyAlignment="1">
      <alignment horizontal="center" vertical="top" wrapText="1"/>
    </xf>
    <xf numFmtId="0" fontId="6" fillId="5" borderId="6" xfId="0" quotePrefix="1" applyFont="1" applyFill="1" applyBorder="1" applyAlignment="1">
      <alignment horizontal="center" vertical="top" wrapText="1"/>
    </xf>
    <xf numFmtId="0" fontId="6" fillId="5" borderId="12" xfId="0" quotePrefix="1" applyFont="1" applyFill="1" applyBorder="1" applyAlignment="1">
      <alignment horizontal="center" vertical="top" wrapText="1"/>
    </xf>
    <xf numFmtId="0" fontId="16" fillId="0" borderId="0" xfId="0" applyFont="1" applyAlignment="1">
      <alignment horizontal="left" vertical="center"/>
    </xf>
    <xf numFmtId="0" fontId="10" fillId="0" borderId="1" xfId="0" applyFont="1" applyFill="1" applyBorder="1" applyAlignment="1">
      <alignment horizontal="center" vertical="top" wrapText="1"/>
    </xf>
    <xf numFmtId="0" fontId="10" fillId="5" borderId="1" xfId="0" applyFont="1" applyFill="1" applyBorder="1" applyAlignment="1">
      <alignment horizontal="center" vertical="top" wrapText="1"/>
    </xf>
    <xf numFmtId="0" fontId="10" fillId="0" borderId="1" xfId="0" applyFont="1" applyBorder="1" applyAlignment="1">
      <alignment horizontal="center" vertical="top" wrapText="1"/>
    </xf>
    <xf numFmtId="0" fontId="6" fillId="0" borderId="0" xfId="0" applyFont="1" applyBorder="1" applyAlignment="1">
      <alignment horizontal="left" vertical="center"/>
    </xf>
    <xf numFmtId="0" fontId="31" fillId="0" borderId="0" xfId="0" applyFont="1" applyAlignment="1" applyProtection="1">
      <alignment horizontal="left" vertical="center" wrapText="1"/>
    </xf>
    <xf numFmtId="0" fontId="32" fillId="0" borderId="0" xfId="0" applyFont="1" applyAlignment="1" applyProtection="1">
      <alignment horizontal="left" vertical="center" wrapText="1"/>
    </xf>
    <xf numFmtId="0" fontId="33" fillId="0" borderId="3" xfId="0" applyFont="1" applyBorder="1" applyAlignment="1" applyProtection="1">
      <alignment horizontal="left" vertical="center"/>
    </xf>
    <xf numFmtId="0" fontId="4" fillId="0" borderId="7" xfId="0" applyFont="1" applyBorder="1" applyAlignment="1" applyProtection="1">
      <alignment horizontal="center"/>
    </xf>
    <xf numFmtId="0" fontId="4" fillId="0" borderId="5" xfId="0" applyFont="1" applyBorder="1" applyAlignment="1" applyProtection="1">
      <alignment horizontal="center"/>
    </xf>
    <xf numFmtId="0" fontId="4" fillId="0" borderId="2" xfId="0" applyFont="1" applyBorder="1" applyAlignment="1" applyProtection="1">
      <alignment horizontal="center"/>
    </xf>
    <xf numFmtId="0" fontId="4" fillId="0" borderId="11" xfId="0" applyFont="1" applyBorder="1" applyAlignment="1" applyProtection="1">
      <alignment horizontal="center"/>
    </xf>
    <xf numFmtId="0" fontId="34" fillId="0" borderId="16" xfId="0" applyFont="1" applyBorder="1" applyAlignment="1" applyProtection="1">
      <alignment horizontal="left" vertical="center"/>
    </xf>
    <xf numFmtId="0" fontId="34" fillId="0" borderId="13" xfId="0" applyFont="1" applyBorder="1" applyAlignment="1" applyProtection="1">
      <alignment horizontal="left" vertical="center"/>
    </xf>
    <xf numFmtId="0" fontId="4" fillId="0" borderId="16" xfId="0" applyFont="1" applyBorder="1" applyAlignment="1" applyProtection="1">
      <alignment horizontal="left" vertical="center"/>
    </xf>
    <xf numFmtId="0" fontId="4" fillId="0" borderId="13" xfId="0" applyFont="1" applyBorder="1" applyAlignment="1" applyProtection="1">
      <alignment horizontal="left" vertical="center"/>
    </xf>
    <xf numFmtId="0" fontId="33" fillId="0" borderId="0" xfId="0" applyFont="1" applyAlignment="1" applyProtection="1">
      <alignment horizontal="left" vertical="center"/>
    </xf>
    <xf numFmtId="0" fontId="4" fillId="0" borderId="7" xfId="0" applyFont="1" applyBorder="1" applyAlignment="1" applyProtection="1">
      <alignment horizontal="center" vertical="top"/>
    </xf>
    <xf numFmtId="0" fontId="4" fillId="0" borderId="5" xfId="0" applyFont="1" applyBorder="1" applyAlignment="1" applyProtection="1">
      <alignment horizontal="center" vertical="top"/>
    </xf>
    <xf numFmtId="0" fontId="4" fillId="0" borderId="2" xfId="0" applyFont="1" applyBorder="1" applyAlignment="1" applyProtection="1">
      <alignment horizontal="center" vertical="top"/>
    </xf>
    <xf numFmtId="0" fontId="4" fillId="0" borderId="11" xfId="0" applyFont="1" applyBorder="1" applyAlignment="1" applyProtection="1">
      <alignment horizontal="center" vertical="top"/>
    </xf>
    <xf numFmtId="0" fontId="4" fillId="0" borderId="0" xfId="0" applyFont="1" applyAlignment="1" applyProtection="1">
      <alignment horizontal="center" vertical="top"/>
    </xf>
    <xf numFmtId="0" fontId="4" fillId="5" borderId="0" xfId="0" applyFont="1" applyFill="1" applyAlignment="1" applyProtection="1">
      <alignment horizontal="left" vertical="top" wrapText="1"/>
    </xf>
    <xf numFmtId="0" fontId="36" fillId="5" borderId="0" xfId="0" applyFont="1" applyFill="1" applyAlignment="1" applyProtection="1">
      <alignment horizontal="left" vertical="top" wrapText="1"/>
    </xf>
    <xf numFmtId="0" fontId="34" fillId="5" borderId="16" xfId="0" applyFont="1" applyFill="1" applyBorder="1" applyAlignment="1" applyProtection="1">
      <alignment horizontal="left" vertical="center"/>
    </xf>
    <xf numFmtId="0" fontId="34" fillId="5" borderId="13" xfId="0" applyFont="1" applyFill="1" applyBorder="1" applyAlignment="1" applyProtection="1">
      <alignment horizontal="left" vertical="center"/>
    </xf>
    <xf numFmtId="0" fontId="4" fillId="0" borderId="16" xfId="0" applyFont="1" applyBorder="1" applyAlignment="1" applyProtection="1">
      <alignment horizontal="left"/>
    </xf>
    <xf numFmtId="0" fontId="4" fillId="0" borderId="13" xfId="0" applyFont="1" applyBorder="1" applyAlignment="1" applyProtection="1">
      <alignment horizontal="left"/>
    </xf>
    <xf numFmtId="0" fontId="6" fillId="0" borderId="15" xfId="0" applyFont="1" applyBorder="1" applyAlignment="1" applyProtection="1">
      <alignment horizontal="left" vertical="center" wrapText="1"/>
    </xf>
    <xf numFmtId="0" fontId="10" fillId="0" borderId="6" xfId="0" applyFont="1" applyFill="1" applyBorder="1" applyAlignment="1" applyProtection="1">
      <alignment horizontal="center" vertical="top" wrapText="1"/>
    </xf>
    <xf numFmtId="0" fontId="10" fillId="0" borderId="12" xfId="0" applyFont="1" applyFill="1" applyBorder="1" applyAlignment="1" applyProtection="1">
      <alignment horizontal="center" vertical="top" wrapText="1"/>
    </xf>
    <xf numFmtId="0" fontId="7" fillId="7" borderId="17" xfId="0" quotePrefix="1" applyFont="1" applyFill="1" applyBorder="1" applyAlignment="1" applyProtection="1">
      <alignment horizontal="center" vertical="center" wrapText="1"/>
      <protection locked="0"/>
    </xf>
    <xf numFmtId="0" fontId="7" fillId="7" borderId="19" xfId="0" quotePrefix="1" applyFont="1" applyFill="1" applyBorder="1" applyAlignment="1" applyProtection="1">
      <alignment horizontal="center" vertical="center" wrapText="1"/>
      <protection locked="0"/>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7" fillId="7" borderId="17" xfId="0" applyFont="1" applyFill="1" applyBorder="1" applyAlignment="1" applyProtection="1">
      <alignment horizontal="center" vertical="center" wrapText="1"/>
      <protection locked="0"/>
    </xf>
    <xf numFmtId="0" fontId="7" fillId="7" borderId="19" xfId="0" applyFont="1" applyFill="1" applyBorder="1" applyAlignment="1" applyProtection="1">
      <alignment horizontal="center" vertical="center" wrapText="1"/>
      <protection locked="0"/>
    </xf>
    <xf numFmtId="0" fontId="10" fillId="0" borderId="6" xfId="0" applyFont="1" applyBorder="1" applyAlignment="1" applyProtection="1">
      <alignment horizontal="center" vertical="top" wrapText="1"/>
    </xf>
    <xf numFmtId="0" fontId="10" fillId="0" borderId="12" xfId="0" applyFont="1" applyBorder="1" applyAlignment="1" applyProtection="1">
      <alignment horizontal="center" vertical="top" wrapText="1"/>
    </xf>
    <xf numFmtId="0" fontId="6" fillId="0" borderId="6" xfId="0" applyFont="1" applyBorder="1" applyAlignment="1" applyProtection="1">
      <alignment horizontal="center" vertical="top" wrapText="1"/>
    </xf>
    <xf numFmtId="0" fontId="6" fillId="0" borderId="12" xfId="0" applyFont="1" applyBorder="1" applyAlignment="1" applyProtection="1">
      <alignment horizontal="center" vertical="top" wrapText="1"/>
    </xf>
    <xf numFmtId="49" fontId="6" fillId="5" borderId="6" xfId="0" applyNumberFormat="1" applyFont="1" applyFill="1" applyBorder="1" applyAlignment="1" applyProtection="1">
      <alignment horizontal="center" vertical="top" wrapText="1"/>
    </xf>
    <xf numFmtId="49" fontId="6" fillId="5" borderId="12" xfId="0" applyNumberFormat="1" applyFont="1" applyFill="1" applyBorder="1" applyAlignment="1" applyProtection="1">
      <alignment horizontal="center" vertical="top" wrapText="1"/>
    </xf>
    <xf numFmtId="0" fontId="6" fillId="0" borderId="17" xfId="0" applyFont="1" applyBorder="1" applyAlignment="1" applyProtection="1">
      <alignment horizontal="center" vertical="top" wrapText="1"/>
    </xf>
    <xf numFmtId="0" fontId="6" fillId="0" borderId="18" xfId="0" applyFont="1" applyBorder="1" applyAlignment="1" applyProtection="1">
      <alignment horizontal="center" vertical="top" wrapText="1"/>
    </xf>
    <xf numFmtId="0" fontId="6" fillId="0" borderId="19" xfId="0" applyFont="1" applyBorder="1" applyAlignment="1" applyProtection="1">
      <alignment horizontal="center" vertical="top" wrapText="1"/>
    </xf>
    <xf numFmtId="0" fontId="6" fillId="0" borderId="8" xfId="0" applyFont="1" applyBorder="1" applyAlignment="1" applyProtection="1">
      <alignment horizontal="center" vertical="top" wrapText="1"/>
    </xf>
    <xf numFmtId="0" fontId="6" fillId="0" borderId="4" xfId="0" applyFont="1" applyBorder="1" applyAlignment="1" applyProtection="1">
      <alignment horizontal="left" vertical="center"/>
    </xf>
    <xf numFmtId="0" fontId="3" fillId="0" borderId="16"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2" fontId="6" fillId="0" borderId="6" xfId="0" applyNumberFormat="1" applyFont="1" applyBorder="1" applyAlignment="1" applyProtection="1">
      <alignment horizontal="center" vertical="top" wrapText="1"/>
    </xf>
    <xf numFmtId="2" fontId="6" fillId="0" borderId="12" xfId="0" applyNumberFormat="1" applyFont="1" applyBorder="1" applyAlignment="1" applyProtection="1">
      <alignment horizontal="center" vertical="top" wrapText="1"/>
    </xf>
    <xf numFmtId="0" fontId="4" fillId="0" borderId="1" xfId="0" applyFont="1" applyBorder="1" applyAlignment="1" applyProtection="1">
      <alignment horizontal="center"/>
    </xf>
    <xf numFmtId="0" fontId="31" fillId="0" borderId="0" xfId="0" applyFont="1" applyAlignment="1" applyProtection="1">
      <alignment horizontal="left" vertical="top" wrapText="1"/>
    </xf>
    <xf numFmtId="0" fontId="2" fillId="5" borderId="4" xfId="0" applyFont="1" applyFill="1" applyBorder="1" applyAlignment="1" applyProtection="1">
      <alignment horizontal="left" vertical="center"/>
    </xf>
    <xf numFmtId="0" fontId="2" fillId="5" borderId="0" xfId="0" applyFont="1" applyFill="1" applyAlignment="1" applyProtection="1">
      <alignment horizontal="left" vertical="center"/>
    </xf>
    <xf numFmtId="0" fontId="34" fillId="0" borderId="16" xfId="0" applyFont="1" applyBorder="1" applyAlignment="1" applyProtection="1">
      <alignment horizontal="left"/>
    </xf>
    <xf numFmtId="0" fontId="34" fillId="0" borderId="13" xfId="0" applyFont="1" applyBorder="1" applyAlignment="1" applyProtection="1">
      <alignment horizontal="left"/>
    </xf>
    <xf numFmtId="0" fontId="33" fillId="0" borderId="16" xfId="0" applyFont="1" applyBorder="1" applyAlignment="1" applyProtection="1">
      <alignment horizontal="left" vertical="center"/>
    </xf>
    <xf numFmtId="0" fontId="33" fillId="0" borderId="14" xfId="0" applyFont="1" applyBorder="1" applyAlignment="1" applyProtection="1">
      <alignment horizontal="left" vertical="center"/>
    </xf>
    <xf numFmtId="0" fontId="33" fillId="0" borderId="13" xfId="0" applyFont="1" applyBorder="1" applyAlignment="1" applyProtection="1">
      <alignment horizontal="left" vertical="center"/>
    </xf>
    <xf numFmtId="0" fontId="4" fillId="5" borderId="0" xfId="0" applyFont="1" applyFill="1" applyAlignment="1" applyProtection="1">
      <alignment horizontal="left" vertical="center" wrapText="1"/>
    </xf>
  </cellXfs>
  <cellStyles count="2">
    <cellStyle name="Normal" xfId="0" builtinId="0"/>
    <cellStyle name="Normal 2" xfId="1" xr:uid="{00000000-0005-0000-0000-000001000000}"/>
  </cellStyles>
  <dxfs count="0"/>
  <tableStyles count="0" defaultTableStyle="TableStyleMedium9" defaultPivotStyle="PivotStyleLight16"/>
  <colors>
    <mruColors>
      <color rgb="FFCCFFCC"/>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79"/>
  <sheetViews>
    <sheetView showGridLines="0" tabSelected="1" zoomScaleNormal="100" workbookViewId="0"/>
  </sheetViews>
  <sheetFormatPr defaultColWidth="10.85546875" defaultRowHeight="15" x14ac:dyDescent="0.25"/>
  <cols>
    <col min="1" max="1" width="5.140625" style="17" customWidth="1"/>
    <col min="2" max="2" width="3.85546875" style="4" customWidth="1"/>
    <col min="3" max="3" width="8.42578125" style="4" customWidth="1"/>
    <col min="4" max="13" width="11.5703125" style="4"/>
    <col min="14" max="28" width="11.42578125" style="17"/>
  </cols>
  <sheetData>
    <row r="1" spans="1:13" ht="18.75" x14ac:dyDescent="0.25">
      <c r="A1" s="18"/>
      <c r="B1" s="159" t="s">
        <v>66</v>
      </c>
      <c r="C1" s="160"/>
      <c r="D1" s="160"/>
      <c r="E1" s="160"/>
      <c r="F1" s="160"/>
      <c r="G1" s="160"/>
      <c r="H1" s="160"/>
      <c r="I1" s="160"/>
      <c r="J1" s="160"/>
      <c r="K1" s="160"/>
      <c r="L1" s="160"/>
      <c r="M1" s="161"/>
    </row>
    <row r="2" spans="1:13" ht="34.5" customHeight="1" x14ac:dyDescent="0.25">
      <c r="B2" s="162" t="s">
        <v>169</v>
      </c>
      <c r="C2" s="163"/>
      <c r="D2" s="163"/>
      <c r="E2" s="163"/>
      <c r="F2" s="163"/>
      <c r="G2" s="163"/>
      <c r="H2" s="163"/>
      <c r="I2" s="163"/>
      <c r="J2" s="163"/>
      <c r="K2" s="163"/>
      <c r="L2" s="163"/>
      <c r="M2" s="164"/>
    </row>
    <row r="3" spans="1:13" ht="21.95" customHeight="1" x14ac:dyDescent="0.25">
      <c r="B3" s="165" t="s">
        <v>153</v>
      </c>
      <c r="C3" s="166"/>
      <c r="D3" s="166"/>
      <c r="E3" s="166"/>
      <c r="F3" s="166"/>
      <c r="G3" s="166"/>
      <c r="H3" s="166"/>
      <c r="I3" s="166"/>
      <c r="J3" s="166"/>
      <c r="K3" s="166"/>
      <c r="L3" s="166"/>
      <c r="M3" s="167"/>
    </row>
    <row r="4" spans="1:13" ht="23.1" customHeight="1" x14ac:dyDescent="0.25">
      <c r="B4" s="165"/>
      <c r="C4" s="166"/>
      <c r="D4" s="166"/>
      <c r="E4" s="166"/>
      <c r="F4" s="166"/>
      <c r="G4" s="166"/>
      <c r="H4" s="166"/>
      <c r="I4" s="166"/>
      <c r="J4" s="166"/>
      <c r="K4" s="166"/>
      <c r="L4" s="166"/>
      <c r="M4" s="167"/>
    </row>
    <row r="5" spans="1:13" ht="17.100000000000001" customHeight="1" x14ac:dyDescent="0.25">
      <c r="B5" s="170" t="s">
        <v>170</v>
      </c>
      <c r="C5" s="171"/>
      <c r="D5" s="171"/>
      <c r="E5" s="171"/>
      <c r="F5" s="171"/>
      <c r="G5" s="171"/>
      <c r="H5" s="171"/>
      <c r="I5" s="171"/>
      <c r="J5" s="171"/>
      <c r="K5" s="171"/>
      <c r="L5" s="171"/>
      <c r="M5" s="172"/>
    </row>
    <row r="6" spans="1:13" x14ac:dyDescent="0.25">
      <c r="B6" s="152"/>
      <c r="C6" s="168" t="s">
        <v>171</v>
      </c>
      <c r="D6" s="168"/>
      <c r="E6" s="168"/>
      <c r="F6" s="168"/>
      <c r="G6" s="168"/>
      <c r="H6" s="168"/>
      <c r="I6" s="168"/>
      <c r="J6" s="168"/>
      <c r="K6" s="168"/>
      <c r="L6" s="168"/>
      <c r="M6" s="169"/>
    </row>
    <row r="7" spans="1:13" ht="30.6" customHeight="1" x14ac:dyDescent="0.25">
      <c r="B7" s="152"/>
      <c r="C7" s="157"/>
      <c r="D7" s="157"/>
      <c r="E7" s="157"/>
      <c r="F7" s="157"/>
      <c r="G7" s="157"/>
      <c r="H7" s="157"/>
      <c r="I7" s="157"/>
      <c r="J7" s="157"/>
      <c r="K7" s="157"/>
      <c r="L7" s="157"/>
      <c r="M7" s="158"/>
    </row>
    <row r="8" spans="1:13" x14ac:dyDescent="0.25">
      <c r="B8" s="152"/>
      <c r="C8" s="168" t="s">
        <v>172</v>
      </c>
      <c r="D8" s="168"/>
      <c r="E8" s="168"/>
      <c r="F8" s="168"/>
      <c r="G8" s="168"/>
      <c r="H8" s="168"/>
      <c r="I8" s="168"/>
      <c r="J8" s="168"/>
      <c r="K8" s="168"/>
      <c r="L8" s="168"/>
      <c r="M8" s="169"/>
    </row>
    <row r="9" spans="1:13" ht="38.450000000000003" customHeight="1" x14ac:dyDescent="0.25">
      <c r="B9" s="152"/>
      <c r="C9" s="157"/>
      <c r="D9" s="157"/>
      <c r="E9" s="157"/>
      <c r="F9" s="157"/>
      <c r="G9" s="157"/>
      <c r="H9" s="157"/>
      <c r="I9" s="157"/>
      <c r="J9" s="157"/>
      <c r="K9" s="157"/>
      <c r="L9" s="157"/>
      <c r="M9" s="158"/>
    </row>
    <row r="10" spans="1:13" ht="38.1" customHeight="1" x14ac:dyDescent="0.25">
      <c r="B10" s="153"/>
      <c r="C10" s="173" t="s">
        <v>173</v>
      </c>
      <c r="D10" s="173"/>
      <c r="E10" s="173"/>
      <c r="F10" s="173"/>
      <c r="G10" s="173"/>
      <c r="H10" s="173"/>
      <c r="I10" s="173"/>
      <c r="J10" s="173"/>
      <c r="K10" s="173"/>
      <c r="L10" s="173"/>
      <c r="M10" s="174"/>
    </row>
    <row r="11" spans="1:13" ht="17.100000000000001" customHeight="1" x14ac:dyDescent="0.25">
      <c r="B11" s="175" t="s">
        <v>174</v>
      </c>
      <c r="C11" s="155"/>
      <c r="D11" s="155"/>
      <c r="E11" s="155"/>
      <c r="F11" s="155"/>
      <c r="G11" s="155"/>
      <c r="H11" s="155"/>
      <c r="I11" s="155"/>
      <c r="J11" s="155"/>
      <c r="K11" s="155"/>
      <c r="L11" s="155"/>
      <c r="M11" s="156"/>
    </row>
    <row r="12" spans="1:13" ht="30.95" customHeight="1" x14ac:dyDescent="0.25">
      <c r="B12" s="152"/>
      <c r="C12" s="157" t="s">
        <v>175</v>
      </c>
      <c r="D12" s="157"/>
      <c r="E12" s="157"/>
      <c r="F12" s="157"/>
      <c r="G12" s="157"/>
      <c r="H12" s="157"/>
      <c r="I12" s="157"/>
      <c r="J12" s="157"/>
      <c r="K12" s="157"/>
      <c r="L12" s="157"/>
      <c r="M12" s="158"/>
    </row>
    <row r="13" spans="1:13" ht="33.950000000000003" customHeight="1" x14ac:dyDescent="0.25">
      <c r="B13" s="153"/>
      <c r="C13" s="176" t="s">
        <v>163</v>
      </c>
      <c r="D13" s="176"/>
      <c r="E13" s="176"/>
      <c r="F13" s="176"/>
      <c r="G13" s="176"/>
      <c r="H13" s="176"/>
      <c r="I13" s="176"/>
      <c r="J13" s="176"/>
      <c r="K13" s="176"/>
      <c r="L13" s="176"/>
      <c r="M13" s="177"/>
    </row>
    <row r="14" spans="1:13" ht="22.5" customHeight="1" x14ac:dyDescent="0.25">
      <c r="B14" s="154" t="s">
        <v>154</v>
      </c>
      <c r="C14" s="155" t="s">
        <v>176</v>
      </c>
      <c r="D14" s="155"/>
      <c r="E14" s="155"/>
      <c r="F14" s="155"/>
      <c r="G14" s="155"/>
      <c r="H14" s="155"/>
      <c r="I14" s="155"/>
      <c r="J14" s="155"/>
      <c r="K14" s="155"/>
      <c r="L14" s="155"/>
      <c r="M14" s="156"/>
    </row>
    <row r="15" spans="1:13" x14ac:dyDescent="0.25">
      <c r="B15" s="16"/>
      <c r="C15" s="16"/>
      <c r="D15" s="16"/>
      <c r="E15" s="16"/>
      <c r="F15" s="16"/>
      <c r="G15" s="16"/>
      <c r="H15" s="16"/>
      <c r="I15" s="16"/>
      <c r="J15" s="16"/>
      <c r="K15" s="16"/>
      <c r="L15" s="16"/>
      <c r="M15" s="16"/>
    </row>
    <row r="16" spans="1:13" x14ac:dyDescent="0.25">
      <c r="B16" s="16"/>
      <c r="C16" s="16"/>
      <c r="D16" s="16"/>
      <c r="E16" s="16"/>
      <c r="F16" s="16"/>
      <c r="G16" s="16"/>
      <c r="H16" s="16"/>
      <c r="I16" s="16"/>
      <c r="J16" s="16"/>
      <c r="K16" s="16"/>
      <c r="L16" s="16"/>
      <c r="M16" s="16"/>
    </row>
    <row r="17" spans="2:13" ht="15.75" x14ac:dyDescent="0.25">
      <c r="B17" s="178" t="s">
        <v>177</v>
      </c>
      <c r="C17" s="178"/>
      <c r="D17" s="178"/>
      <c r="E17" s="178"/>
      <c r="F17" s="178"/>
      <c r="G17" s="178"/>
      <c r="H17" s="178"/>
      <c r="I17" s="178"/>
      <c r="J17" s="178"/>
      <c r="K17" s="178"/>
      <c r="L17" s="178"/>
      <c r="M17" s="178"/>
    </row>
    <row r="18" spans="2:13" x14ac:dyDescent="0.25">
      <c r="B18" s="16"/>
      <c r="C18" s="16"/>
      <c r="D18" s="16"/>
      <c r="E18" s="16"/>
      <c r="F18" s="16"/>
      <c r="G18" s="16"/>
      <c r="H18" s="16"/>
      <c r="I18" s="16"/>
      <c r="J18" s="16"/>
      <c r="K18" s="16"/>
      <c r="L18" s="16"/>
      <c r="M18" s="16"/>
    </row>
    <row r="19" spans="2:13" x14ac:dyDescent="0.25">
      <c r="B19" s="16"/>
      <c r="C19" s="16"/>
      <c r="D19" s="16"/>
      <c r="E19" s="16"/>
      <c r="F19" s="16"/>
      <c r="G19" s="16"/>
      <c r="H19" s="16"/>
      <c r="I19" s="16"/>
      <c r="J19" s="16"/>
      <c r="K19" s="16"/>
      <c r="L19" s="16"/>
      <c r="M19" s="16"/>
    </row>
    <row r="20" spans="2:13" x14ac:dyDescent="0.25">
      <c r="B20" s="16"/>
      <c r="C20" s="16"/>
      <c r="D20" s="16"/>
      <c r="E20" s="16"/>
      <c r="F20" s="16"/>
      <c r="G20" s="16"/>
      <c r="H20" s="16"/>
      <c r="I20" s="16"/>
      <c r="J20" s="16"/>
      <c r="K20" s="16"/>
      <c r="L20" s="16"/>
      <c r="M20" s="16"/>
    </row>
    <row r="21" spans="2:13" x14ac:dyDescent="0.25">
      <c r="B21" s="16"/>
      <c r="C21" s="16"/>
      <c r="D21" s="16"/>
      <c r="E21" s="16"/>
      <c r="F21" s="16"/>
      <c r="G21" s="16"/>
      <c r="H21" s="16"/>
      <c r="I21" s="16"/>
      <c r="J21" s="16"/>
      <c r="K21" s="16"/>
      <c r="L21" s="16"/>
      <c r="M21" s="16"/>
    </row>
    <row r="22" spans="2:13" x14ac:dyDescent="0.25">
      <c r="B22" s="16"/>
      <c r="C22" s="16"/>
      <c r="D22" s="16"/>
      <c r="E22" s="16"/>
      <c r="F22" s="16"/>
      <c r="G22" s="16"/>
      <c r="H22" s="16"/>
      <c r="I22" s="16"/>
      <c r="J22" s="16"/>
      <c r="K22" s="16"/>
      <c r="L22" s="16"/>
      <c r="M22" s="16"/>
    </row>
    <row r="23" spans="2:13" x14ac:dyDescent="0.25">
      <c r="B23" s="16"/>
      <c r="C23" s="16"/>
      <c r="D23" s="16"/>
      <c r="E23" s="16"/>
      <c r="F23" s="16"/>
      <c r="G23" s="16"/>
      <c r="H23" s="16"/>
      <c r="I23" s="16"/>
      <c r="J23" s="16"/>
      <c r="K23" s="16"/>
      <c r="L23" s="16"/>
      <c r="M23" s="16"/>
    </row>
    <row r="24" spans="2:13" x14ac:dyDescent="0.25">
      <c r="B24" s="16"/>
      <c r="C24" s="16"/>
      <c r="D24" s="16"/>
      <c r="E24" s="16"/>
      <c r="F24" s="16"/>
      <c r="G24" s="16"/>
      <c r="H24" s="16"/>
      <c r="I24" s="16"/>
      <c r="J24" s="16"/>
      <c r="K24" s="16"/>
      <c r="L24" s="16"/>
      <c r="M24" s="16"/>
    </row>
    <row r="25" spans="2:13" x14ac:dyDescent="0.25">
      <c r="B25" s="16"/>
      <c r="C25" s="16"/>
      <c r="D25" s="16"/>
      <c r="E25" s="16"/>
      <c r="F25" s="16"/>
      <c r="G25" s="16"/>
      <c r="H25" s="16"/>
      <c r="I25" s="16"/>
      <c r="J25" s="16"/>
      <c r="K25" s="16"/>
      <c r="L25" s="16"/>
      <c r="M25" s="16"/>
    </row>
    <row r="26" spans="2:13" x14ac:dyDescent="0.25">
      <c r="B26" s="16"/>
      <c r="C26" s="16"/>
      <c r="D26" s="16"/>
      <c r="E26" s="16"/>
      <c r="F26" s="16"/>
      <c r="G26" s="16"/>
      <c r="H26" s="16"/>
      <c r="I26" s="16"/>
      <c r="J26" s="16"/>
      <c r="K26" s="16"/>
      <c r="L26" s="16"/>
      <c r="M26" s="16"/>
    </row>
    <row r="27" spans="2:13" x14ac:dyDescent="0.25">
      <c r="B27" s="16"/>
      <c r="C27" s="16"/>
      <c r="D27" s="16"/>
      <c r="E27" s="16"/>
      <c r="F27" s="16"/>
      <c r="G27" s="16"/>
      <c r="H27" s="16"/>
      <c r="I27" s="16"/>
      <c r="J27" s="16"/>
      <c r="K27" s="16"/>
      <c r="L27" s="16"/>
      <c r="M27" s="16"/>
    </row>
    <row r="28" spans="2:13" x14ac:dyDescent="0.25">
      <c r="B28" s="16"/>
      <c r="C28" s="16"/>
      <c r="D28" s="16"/>
      <c r="E28" s="16"/>
      <c r="F28" s="16"/>
      <c r="G28" s="16"/>
      <c r="H28" s="16"/>
      <c r="I28" s="16"/>
      <c r="J28" s="16"/>
      <c r="K28" s="16"/>
      <c r="L28" s="16"/>
      <c r="M28" s="16"/>
    </row>
    <row r="29" spans="2:13" x14ac:dyDescent="0.25">
      <c r="B29" s="16"/>
      <c r="C29" s="16"/>
      <c r="D29" s="16"/>
      <c r="E29" s="16"/>
      <c r="F29" s="16"/>
      <c r="G29" s="16"/>
      <c r="H29" s="16"/>
      <c r="I29" s="16"/>
      <c r="J29" s="16"/>
      <c r="K29" s="16"/>
      <c r="L29" s="16"/>
      <c r="M29" s="16"/>
    </row>
    <row r="30" spans="2:13" x14ac:dyDescent="0.25">
      <c r="B30" s="16"/>
      <c r="C30" s="16"/>
      <c r="D30" s="16"/>
      <c r="E30" s="16"/>
      <c r="F30" s="16"/>
      <c r="G30" s="16"/>
      <c r="H30" s="16"/>
      <c r="I30" s="16"/>
      <c r="J30" s="16"/>
      <c r="K30" s="16"/>
      <c r="L30" s="16"/>
      <c r="M30" s="16"/>
    </row>
    <row r="31" spans="2:13" x14ac:dyDescent="0.25">
      <c r="B31" s="16"/>
      <c r="C31" s="16"/>
      <c r="D31" s="16"/>
      <c r="E31" s="16"/>
      <c r="F31" s="16"/>
      <c r="G31" s="16"/>
      <c r="H31" s="16"/>
      <c r="I31" s="16"/>
      <c r="J31" s="16"/>
      <c r="K31" s="16"/>
      <c r="L31" s="16"/>
      <c r="M31" s="16"/>
    </row>
    <row r="32" spans="2:13" x14ac:dyDescent="0.25">
      <c r="B32" s="16"/>
      <c r="C32" s="16"/>
      <c r="D32" s="16"/>
      <c r="E32" s="16"/>
      <c r="F32" s="16"/>
      <c r="G32" s="16"/>
      <c r="H32" s="16"/>
      <c r="I32" s="16"/>
      <c r="J32" s="16"/>
      <c r="K32" s="16"/>
      <c r="L32" s="16"/>
      <c r="M32" s="16"/>
    </row>
    <row r="33" spans="2:13" x14ac:dyDescent="0.25">
      <c r="B33" s="16"/>
      <c r="C33" s="16"/>
      <c r="D33" s="16"/>
      <c r="E33" s="16"/>
      <c r="F33" s="16"/>
      <c r="G33" s="16"/>
      <c r="H33" s="16"/>
      <c r="I33" s="16"/>
      <c r="J33" s="16"/>
      <c r="K33" s="16"/>
      <c r="L33" s="16"/>
      <c r="M33" s="16"/>
    </row>
    <row r="34" spans="2:13" x14ac:dyDescent="0.25">
      <c r="B34" s="16"/>
      <c r="C34" s="16"/>
      <c r="D34" s="16"/>
      <c r="E34" s="16"/>
      <c r="F34" s="16"/>
      <c r="G34" s="16"/>
      <c r="H34" s="16"/>
      <c r="I34" s="16"/>
      <c r="J34" s="16"/>
      <c r="K34" s="16"/>
      <c r="L34" s="16"/>
      <c r="M34" s="16"/>
    </row>
    <row r="35" spans="2:13" x14ac:dyDescent="0.25">
      <c r="B35" s="16"/>
      <c r="C35" s="16"/>
      <c r="D35" s="16"/>
      <c r="E35" s="16"/>
      <c r="F35" s="16"/>
      <c r="G35" s="16"/>
      <c r="H35" s="16"/>
      <c r="I35" s="16"/>
      <c r="J35" s="16"/>
      <c r="K35" s="16"/>
      <c r="L35" s="16"/>
      <c r="M35" s="16"/>
    </row>
    <row r="36" spans="2:13" x14ac:dyDescent="0.25">
      <c r="B36" s="16"/>
      <c r="C36" s="16"/>
      <c r="D36" s="16"/>
      <c r="E36" s="16"/>
      <c r="F36" s="16"/>
      <c r="G36" s="16"/>
      <c r="H36" s="16"/>
      <c r="I36" s="16"/>
      <c r="J36" s="16"/>
      <c r="K36" s="16"/>
      <c r="L36" s="16"/>
      <c r="M36" s="16"/>
    </row>
    <row r="37" spans="2:13" x14ac:dyDescent="0.25">
      <c r="B37" s="16"/>
      <c r="C37" s="16"/>
      <c r="D37" s="16"/>
      <c r="E37" s="16"/>
      <c r="F37" s="16"/>
      <c r="G37" s="16"/>
      <c r="H37" s="16"/>
      <c r="I37" s="16"/>
      <c r="J37" s="16"/>
      <c r="K37" s="16"/>
      <c r="L37" s="16"/>
      <c r="M37" s="16"/>
    </row>
    <row r="38" spans="2:13" x14ac:dyDescent="0.25">
      <c r="B38" s="16"/>
      <c r="C38" s="16"/>
      <c r="D38" s="16"/>
      <c r="E38" s="16"/>
      <c r="F38" s="16"/>
      <c r="G38" s="16"/>
      <c r="H38" s="16"/>
      <c r="I38" s="16"/>
      <c r="J38" s="16"/>
      <c r="K38" s="16"/>
      <c r="L38" s="16"/>
      <c r="M38" s="16"/>
    </row>
    <row r="39" spans="2:13" x14ac:dyDescent="0.25">
      <c r="B39" s="16"/>
      <c r="C39" s="16"/>
      <c r="D39" s="16"/>
      <c r="E39" s="16"/>
      <c r="F39" s="16"/>
      <c r="G39" s="16"/>
      <c r="H39" s="16"/>
      <c r="I39" s="16"/>
      <c r="J39" s="16"/>
      <c r="K39" s="16"/>
      <c r="L39" s="16"/>
      <c r="M39" s="16"/>
    </row>
    <row r="40" spans="2:13" x14ac:dyDescent="0.25">
      <c r="B40" s="16"/>
      <c r="C40" s="16"/>
      <c r="D40" s="16"/>
      <c r="E40" s="16"/>
      <c r="F40" s="16"/>
      <c r="G40" s="16"/>
      <c r="H40" s="16"/>
      <c r="I40" s="16"/>
      <c r="J40" s="16"/>
      <c r="K40" s="16"/>
      <c r="L40" s="16"/>
      <c r="M40" s="16"/>
    </row>
    <row r="41" spans="2:13" x14ac:dyDescent="0.25">
      <c r="B41" s="16"/>
      <c r="C41" s="16"/>
      <c r="D41" s="16"/>
      <c r="E41" s="16"/>
      <c r="F41" s="16"/>
      <c r="G41" s="16"/>
      <c r="H41" s="16"/>
      <c r="I41" s="16"/>
      <c r="J41" s="16"/>
      <c r="K41" s="16"/>
      <c r="L41" s="16"/>
      <c r="M41" s="16"/>
    </row>
    <row r="42" spans="2:13" x14ac:dyDescent="0.25">
      <c r="B42" s="16"/>
      <c r="C42" s="16"/>
      <c r="D42" s="16"/>
      <c r="E42" s="16"/>
      <c r="F42" s="16"/>
      <c r="G42" s="16"/>
      <c r="H42" s="16"/>
      <c r="I42" s="16"/>
      <c r="J42" s="16"/>
      <c r="K42" s="16"/>
      <c r="L42" s="16"/>
      <c r="M42" s="16"/>
    </row>
    <row r="43" spans="2:13" x14ac:dyDescent="0.25">
      <c r="B43" s="16"/>
      <c r="C43" s="16"/>
      <c r="D43" s="16"/>
      <c r="E43" s="16"/>
      <c r="F43" s="16"/>
      <c r="G43" s="16"/>
      <c r="H43" s="16"/>
      <c r="I43" s="16"/>
      <c r="J43" s="16"/>
      <c r="K43" s="16"/>
      <c r="L43" s="16"/>
      <c r="M43" s="16"/>
    </row>
    <row r="44" spans="2:13" x14ac:dyDescent="0.25">
      <c r="B44" s="16"/>
      <c r="C44" s="16"/>
      <c r="D44" s="16"/>
      <c r="E44" s="16"/>
      <c r="F44" s="16"/>
      <c r="G44" s="16"/>
      <c r="H44" s="16"/>
      <c r="I44" s="16"/>
      <c r="J44" s="16"/>
      <c r="K44" s="16"/>
      <c r="L44" s="16"/>
      <c r="M44" s="16"/>
    </row>
    <row r="45" spans="2:13" x14ac:dyDescent="0.25">
      <c r="B45" s="16"/>
      <c r="C45" s="16"/>
      <c r="D45" s="16"/>
      <c r="E45" s="16"/>
      <c r="F45" s="16"/>
      <c r="G45" s="16"/>
      <c r="H45" s="16"/>
      <c r="I45" s="16"/>
      <c r="J45" s="16"/>
      <c r="K45" s="16"/>
      <c r="L45" s="16"/>
      <c r="M45" s="16"/>
    </row>
    <row r="46" spans="2:13" x14ac:dyDescent="0.25">
      <c r="B46" s="16"/>
      <c r="C46" s="16"/>
      <c r="D46" s="16"/>
      <c r="E46" s="16"/>
      <c r="F46" s="16"/>
      <c r="G46" s="16"/>
      <c r="H46" s="16"/>
      <c r="I46" s="16"/>
      <c r="J46" s="16"/>
      <c r="K46" s="16"/>
      <c r="L46" s="16"/>
      <c r="M46" s="16"/>
    </row>
    <row r="47" spans="2:13" x14ac:dyDescent="0.25">
      <c r="B47" s="16"/>
      <c r="C47" s="16"/>
      <c r="D47" s="16"/>
      <c r="E47" s="16"/>
      <c r="F47" s="16"/>
      <c r="G47" s="16"/>
      <c r="H47" s="16"/>
      <c r="I47" s="16"/>
      <c r="J47" s="16"/>
      <c r="K47" s="16"/>
      <c r="L47" s="16"/>
      <c r="M47" s="16"/>
    </row>
    <row r="48" spans="2:13" x14ac:dyDescent="0.25">
      <c r="B48" s="16"/>
      <c r="C48" s="16"/>
      <c r="D48" s="16"/>
      <c r="E48" s="16"/>
      <c r="F48" s="16"/>
      <c r="G48" s="16"/>
      <c r="H48" s="16"/>
      <c r="I48" s="16"/>
      <c r="J48" s="16"/>
      <c r="K48" s="16"/>
      <c r="L48" s="16"/>
      <c r="M48" s="16"/>
    </row>
    <row r="49" spans="2:13" x14ac:dyDescent="0.25">
      <c r="B49" s="16"/>
      <c r="C49" s="16"/>
      <c r="D49" s="16"/>
      <c r="E49" s="16"/>
      <c r="F49" s="16"/>
      <c r="G49" s="16"/>
      <c r="H49" s="16"/>
      <c r="I49" s="16"/>
      <c r="J49" s="16"/>
      <c r="K49" s="16"/>
      <c r="L49" s="16"/>
      <c r="M49" s="16"/>
    </row>
    <row r="50" spans="2:13" x14ac:dyDescent="0.25">
      <c r="B50" s="16"/>
      <c r="C50" s="16"/>
      <c r="D50" s="16"/>
      <c r="E50" s="16"/>
      <c r="F50" s="16"/>
      <c r="G50" s="16"/>
      <c r="H50" s="16"/>
      <c r="I50" s="16"/>
      <c r="J50" s="16"/>
      <c r="K50" s="16"/>
      <c r="L50" s="16"/>
      <c r="M50" s="16"/>
    </row>
    <row r="51" spans="2:13" x14ac:dyDescent="0.25">
      <c r="B51" s="16"/>
      <c r="C51" s="16"/>
      <c r="D51" s="16"/>
      <c r="E51" s="16"/>
      <c r="F51" s="16"/>
      <c r="G51" s="16"/>
      <c r="H51" s="16"/>
      <c r="I51" s="16"/>
      <c r="J51" s="16"/>
      <c r="K51" s="16"/>
      <c r="L51" s="16"/>
      <c r="M51" s="16"/>
    </row>
    <row r="52" spans="2:13" x14ac:dyDescent="0.25">
      <c r="B52" s="16"/>
      <c r="C52" s="16"/>
      <c r="D52" s="16"/>
      <c r="E52" s="16"/>
      <c r="F52" s="16"/>
      <c r="G52" s="16"/>
      <c r="H52" s="16"/>
      <c r="I52" s="16"/>
      <c r="J52" s="16"/>
      <c r="K52" s="16"/>
      <c r="L52" s="16"/>
      <c r="M52" s="16"/>
    </row>
    <row r="53" spans="2:13" x14ac:dyDescent="0.25">
      <c r="B53" s="16"/>
      <c r="C53" s="16"/>
      <c r="D53" s="16"/>
      <c r="E53" s="16"/>
      <c r="F53" s="16"/>
      <c r="G53" s="16"/>
      <c r="H53" s="16"/>
      <c r="I53" s="16"/>
      <c r="J53" s="16"/>
      <c r="K53" s="16"/>
      <c r="L53" s="16"/>
      <c r="M53" s="16"/>
    </row>
    <row r="54" spans="2:13" x14ac:dyDescent="0.25">
      <c r="B54" s="16"/>
      <c r="C54" s="16"/>
      <c r="D54" s="16"/>
      <c r="E54" s="16"/>
      <c r="F54" s="16"/>
      <c r="G54" s="16"/>
      <c r="H54" s="16"/>
      <c r="I54" s="16"/>
      <c r="J54" s="16"/>
      <c r="K54" s="16"/>
      <c r="L54" s="16"/>
      <c r="M54" s="16"/>
    </row>
    <row r="55" spans="2:13" x14ac:dyDescent="0.25">
      <c r="B55" s="16"/>
      <c r="C55" s="16"/>
      <c r="D55" s="16"/>
      <c r="E55" s="16"/>
      <c r="F55" s="16"/>
      <c r="G55" s="16"/>
      <c r="H55" s="16"/>
      <c r="I55" s="16"/>
      <c r="J55" s="16"/>
      <c r="K55" s="16"/>
      <c r="L55" s="16"/>
      <c r="M55" s="16"/>
    </row>
    <row r="56" spans="2:13" x14ac:dyDescent="0.25">
      <c r="B56" s="16"/>
      <c r="C56" s="16"/>
      <c r="D56" s="16"/>
      <c r="E56" s="16"/>
      <c r="F56" s="16"/>
      <c r="G56" s="16"/>
      <c r="H56" s="16"/>
      <c r="I56" s="16"/>
      <c r="J56" s="16"/>
      <c r="K56" s="16"/>
      <c r="L56" s="16"/>
      <c r="M56" s="16"/>
    </row>
    <row r="57" spans="2:13" x14ac:dyDescent="0.25">
      <c r="B57" s="16"/>
      <c r="C57" s="16"/>
      <c r="D57" s="16"/>
      <c r="E57" s="16"/>
      <c r="F57" s="16"/>
      <c r="G57" s="16"/>
      <c r="H57" s="16"/>
      <c r="I57" s="16"/>
      <c r="J57" s="16"/>
      <c r="K57" s="16"/>
      <c r="L57" s="16"/>
      <c r="M57" s="16"/>
    </row>
    <row r="58" spans="2:13" x14ac:dyDescent="0.25">
      <c r="B58" s="16"/>
      <c r="C58" s="16"/>
      <c r="D58" s="16"/>
      <c r="E58" s="16"/>
      <c r="F58" s="16"/>
      <c r="G58" s="16"/>
      <c r="H58" s="16"/>
      <c r="I58" s="16"/>
      <c r="J58" s="16"/>
      <c r="K58" s="16"/>
      <c r="L58" s="16"/>
      <c r="M58" s="16"/>
    </row>
    <row r="59" spans="2:13" x14ac:dyDescent="0.25">
      <c r="B59" s="16"/>
      <c r="C59" s="16"/>
      <c r="D59" s="16"/>
      <c r="E59" s="16"/>
      <c r="F59" s="16"/>
      <c r="G59" s="16"/>
      <c r="H59" s="16"/>
      <c r="I59" s="16"/>
      <c r="J59" s="16"/>
      <c r="K59" s="16"/>
      <c r="L59" s="16"/>
      <c r="M59" s="16"/>
    </row>
    <row r="60" spans="2:13" x14ac:dyDescent="0.25">
      <c r="B60" s="16"/>
      <c r="C60" s="16"/>
      <c r="D60" s="16"/>
      <c r="E60" s="16"/>
      <c r="F60" s="16"/>
      <c r="G60" s="16"/>
      <c r="H60" s="16"/>
      <c r="I60" s="16"/>
      <c r="J60" s="16"/>
      <c r="K60" s="16"/>
      <c r="L60" s="16"/>
      <c r="M60" s="16"/>
    </row>
    <row r="61" spans="2:13" x14ac:dyDescent="0.25">
      <c r="B61" s="16"/>
      <c r="C61" s="16"/>
      <c r="D61" s="16"/>
      <c r="E61" s="16"/>
      <c r="F61" s="16"/>
      <c r="G61" s="16"/>
      <c r="H61" s="16"/>
      <c r="I61" s="16"/>
      <c r="J61" s="16"/>
      <c r="K61" s="16"/>
      <c r="L61" s="16"/>
      <c r="M61" s="16"/>
    </row>
    <row r="62" spans="2:13" x14ac:dyDescent="0.25">
      <c r="B62" s="16"/>
      <c r="C62" s="16"/>
      <c r="D62" s="16"/>
      <c r="E62" s="16"/>
      <c r="F62" s="16"/>
      <c r="G62" s="16"/>
      <c r="H62" s="16"/>
      <c r="I62" s="16"/>
      <c r="J62" s="16"/>
      <c r="K62" s="16"/>
      <c r="L62" s="16"/>
      <c r="M62" s="16"/>
    </row>
    <row r="63" spans="2:13" x14ac:dyDescent="0.25">
      <c r="B63" s="16"/>
      <c r="C63" s="16"/>
      <c r="D63" s="16"/>
      <c r="E63" s="16"/>
      <c r="F63" s="16"/>
      <c r="G63" s="16"/>
      <c r="H63" s="16"/>
      <c r="I63" s="16"/>
      <c r="J63" s="16"/>
      <c r="K63" s="16"/>
      <c r="L63" s="16"/>
      <c r="M63" s="16"/>
    </row>
    <row r="64" spans="2:13" x14ac:dyDescent="0.25">
      <c r="B64" s="16"/>
      <c r="C64" s="16"/>
      <c r="D64" s="16"/>
      <c r="E64" s="16"/>
      <c r="F64" s="16"/>
      <c r="G64" s="16"/>
      <c r="H64" s="16"/>
      <c r="I64" s="16"/>
      <c r="J64" s="16"/>
      <c r="K64" s="16"/>
      <c r="L64" s="16"/>
      <c r="M64" s="16"/>
    </row>
    <row r="65" spans="2:13" x14ac:dyDescent="0.25">
      <c r="B65" s="16"/>
      <c r="C65" s="16"/>
      <c r="D65" s="16"/>
      <c r="E65" s="16"/>
      <c r="F65" s="16"/>
      <c r="G65" s="16"/>
      <c r="H65" s="16"/>
      <c r="I65" s="16"/>
      <c r="J65" s="16"/>
      <c r="K65" s="16"/>
      <c r="L65" s="16"/>
      <c r="M65" s="16"/>
    </row>
    <row r="66" spans="2:13" x14ac:dyDescent="0.25">
      <c r="B66" s="16"/>
      <c r="C66" s="16"/>
      <c r="D66" s="16"/>
      <c r="E66" s="16"/>
      <c r="F66" s="16"/>
      <c r="G66" s="16"/>
      <c r="H66" s="16"/>
      <c r="I66" s="16"/>
      <c r="J66" s="16"/>
      <c r="K66" s="16"/>
      <c r="L66" s="16"/>
      <c r="M66" s="16"/>
    </row>
    <row r="67" spans="2:13" x14ac:dyDescent="0.25">
      <c r="B67" s="16"/>
      <c r="C67" s="16"/>
      <c r="D67" s="16"/>
      <c r="E67" s="16"/>
      <c r="F67" s="16"/>
      <c r="G67" s="16"/>
      <c r="H67" s="16"/>
      <c r="I67" s="16"/>
      <c r="J67" s="16"/>
      <c r="K67" s="16"/>
      <c r="L67" s="16"/>
      <c r="M67" s="16"/>
    </row>
    <row r="68" spans="2:13" x14ac:dyDescent="0.25">
      <c r="B68" s="16"/>
      <c r="C68" s="16"/>
      <c r="D68" s="16"/>
      <c r="E68" s="16"/>
      <c r="F68" s="16"/>
      <c r="G68" s="16"/>
      <c r="H68" s="16"/>
      <c r="I68" s="16"/>
      <c r="J68" s="16"/>
      <c r="K68" s="16"/>
      <c r="L68" s="16"/>
      <c r="M68" s="16"/>
    </row>
    <row r="69" spans="2:13" x14ac:dyDescent="0.25">
      <c r="B69" s="16"/>
      <c r="C69" s="16"/>
      <c r="D69" s="16"/>
      <c r="E69" s="16"/>
      <c r="F69" s="16"/>
      <c r="G69" s="16"/>
      <c r="H69" s="16"/>
      <c r="I69" s="16"/>
      <c r="J69" s="16"/>
      <c r="K69" s="16"/>
      <c r="L69" s="16"/>
      <c r="M69" s="16"/>
    </row>
    <row r="70" spans="2:13" x14ac:dyDescent="0.25">
      <c r="B70" s="16"/>
      <c r="C70" s="16"/>
      <c r="D70" s="16"/>
      <c r="E70" s="16"/>
      <c r="F70" s="16"/>
      <c r="G70" s="16"/>
      <c r="H70" s="16"/>
      <c r="I70" s="16"/>
      <c r="J70" s="16"/>
      <c r="K70" s="16"/>
      <c r="L70" s="16"/>
      <c r="M70" s="16"/>
    </row>
    <row r="71" spans="2:13" x14ac:dyDescent="0.25">
      <c r="B71" s="16"/>
      <c r="C71" s="16"/>
      <c r="D71" s="16"/>
      <c r="E71" s="16"/>
      <c r="F71" s="16"/>
      <c r="G71" s="16"/>
      <c r="H71" s="16"/>
      <c r="I71" s="16"/>
      <c r="J71" s="16"/>
      <c r="K71" s="16"/>
      <c r="L71" s="16"/>
      <c r="M71" s="16"/>
    </row>
    <row r="72" spans="2:13" x14ac:dyDescent="0.25">
      <c r="B72" s="16"/>
      <c r="C72" s="16"/>
      <c r="D72" s="16"/>
      <c r="E72" s="16"/>
      <c r="F72" s="16"/>
      <c r="G72" s="16"/>
      <c r="H72" s="16"/>
      <c r="I72" s="16"/>
      <c r="J72" s="16"/>
      <c r="K72" s="16"/>
      <c r="L72" s="16"/>
      <c r="M72" s="16"/>
    </row>
    <row r="73" spans="2:13" x14ac:dyDescent="0.25">
      <c r="B73" s="16"/>
      <c r="C73" s="16"/>
      <c r="D73" s="16"/>
      <c r="E73" s="16"/>
      <c r="F73" s="16"/>
      <c r="G73" s="16"/>
      <c r="H73" s="16"/>
      <c r="I73" s="16"/>
      <c r="J73" s="16"/>
      <c r="K73" s="16"/>
      <c r="L73" s="16"/>
      <c r="M73" s="16"/>
    </row>
    <row r="74" spans="2:13" x14ac:dyDescent="0.25">
      <c r="B74" s="16"/>
      <c r="C74" s="16"/>
      <c r="D74" s="16"/>
      <c r="E74" s="16"/>
      <c r="F74" s="16"/>
      <c r="G74" s="16"/>
      <c r="H74" s="16"/>
      <c r="I74" s="16"/>
      <c r="J74" s="16"/>
      <c r="K74" s="16"/>
      <c r="L74" s="16"/>
      <c r="M74" s="16"/>
    </row>
    <row r="75" spans="2:13" x14ac:dyDescent="0.25">
      <c r="B75" s="16"/>
      <c r="C75" s="16"/>
      <c r="D75" s="16"/>
      <c r="E75" s="16"/>
      <c r="F75" s="16"/>
      <c r="G75" s="16"/>
      <c r="H75" s="16"/>
      <c r="I75" s="16"/>
      <c r="J75" s="16"/>
      <c r="K75" s="16"/>
      <c r="L75" s="16"/>
      <c r="M75" s="16"/>
    </row>
    <row r="76" spans="2:13" x14ac:dyDescent="0.25">
      <c r="B76" s="16"/>
      <c r="C76" s="16"/>
      <c r="D76" s="16"/>
      <c r="E76" s="16"/>
      <c r="F76" s="16"/>
      <c r="G76" s="16"/>
      <c r="H76" s="16"/>
      <c r="I76" s="16"/>
      <c r="J76" s="16"/>
      <c r="K76" s="16"/>
      <c r="L76" s="16"/>
      <c r="M76" s="16"/>
    </row>
    <row r="77" spans="2:13" x14ac:dyDescent="0.25">
      <c r="B77" s="16"/>
      <c r="C77" s="16"/>
      <c r="D77" s="16"/>
      <c r="E77" s="16"/>
      <c r="F77" s="16"/>
      <c r="G77" s="16"/>
      <c r="H77" s="16"/>
      <c r="I77" s="16"/>
      <c r="J77" s="16"/>
      <c r="K77" s="16"/>
      <c r="L77" s="16"/>
      <c r="M77" s="16"/>
    </row>
    <row r="78" spans="2:13" x14ac:dyDescent="0.25">
      <c r="B78" s="16"/>
      <c r="C78" s="16"/>
      <c r="D78" s="16"/>
      <c r="E78" s="16"/>
      <c r="F78" s="16"/>
      <c r="G78" s="16"/>
      <c r="H78" s="16"/>
      <c r="I78" s="16"/>
      <c r="J78" s="16"/>
      <c r="K78" s="16"/>
      <c r="L78" s="16"/>
      <c r="M78" s="16"/>
    </row>
    <row r="79" spans="2:13" x14ac:dyDescent="0.25">
      <c r="B79" s="16"/>
      <c r="C79" s="16"/>
      <c r="D79" s="16"/>
      <c r="E79" s="16"/>
      <c r="F79" s="16"/>
      <c r="G79" s="16"/>
      <c r="H79" s="16"/>
      <c r="I79" s="16"/>
      <c r="J79" s="16"/>
      <c r="K79" s="16"/>
      <c r="L79" s="16"/>
      <c r="M79" s="16"/>
    </row>
    <row r="80" spans="2:13" x14ac:dyDescent="0.25">
      <c r="B80" s="16"/>
      <c r="C80" s="16"/>
      <c r="D80" s="16"/>
      <c r="E80" s="16"/>
      <c r="F80" s="16"/>
      <c r="G80" s="16"/>
      <c r="H80" s="16"/>
      <c r="I80" s="16"/>
      <c r="J80" s="16"/>
      <c r="K80" s="16"/>
      <c r="L80" s="16"/>
      <c r="M80" s="16"/>
    </row>
    <row r="81" spans="2:13" x14ac:dyDescent="0.25">
      <c r="B81" s="16"/>
      <c r="C81" s="16"/>
      <c r="D81" s="16"/>
      <c r="E81" s="16"/>
      <c r="F81" s="16"/>
      <c r="G81" s="16"/>
      <c r="H81" s="16"/>
      <c r="I81" s="16"/>
      <c r="J81" s="16"/>
      <c r="K81" s="16"/>
      <c r="L81" s="16"/>
      <c r="M81" s="16"/>
    </row>
    <row r="82" spans="2:13" x14ac:dyDescent="0.25">
      <c r="B82" s="16"/>
      <c r="C82" s="16"/>
      <c r="D82" s="16"/>
      <c r="E82" s="16"/>
      <c r="F82" s="16"/>
      <c r="G82" s="16"/>
      <c r="H82" s="16"/>
      <c r="I82" s="16"/>
      <c r="J82" s="16"/>
      <c r="K82" s="16"/>
      <c r="L82" s="16"/>
      <c r="M82" s="16"/>
    </row>
    <row r="83" spans="2:13" x14ac:dyDescent="0.25">
      <c r="B83" s="16"/>
      <c r="C83" s="16"/>
      <c r="D83" s="16"/>
      <c r="E83" s="16"/>
      <c r="F83" s="16"/>
      <c r="G83" s="16"/>
      <c r="H83" s="16"/>
      <c r="I83" s="16"/>
      <c r="J83" s="16"/>
      <c r="K83" s="16"/>
      <c r="L83" s="16"/>
      <c r="M83" s="16"/>
    </row>
    <row r="84" spans="2:13" x14ac:dyDescent="0.25">
      <c r="B84" s="16"/>
      <c r="C84" s="16"/>
      <c r="D84" s="16"/>
      <c r="E84" s="16"/>
      <c r="F84" s="16"/>
      <c r="G84" s="16"/>
      <c r="H84" s="16"/>
      <c r="I84" s="16"/>
      <c r="J84" s="16"/>
      <c r="K84" s="16"/>
      <c r="L84" s="16"/>
      <c r="M84" s="16"/>
    </row>
    <row r="85" spans="2:13" x14ac:dyDescent="0.25">
      <c r="B85" s="16"/>
      <c r="C85" s="16"/>
      <c r="D85" s="16"/>
      <c r="E85" s="16"/>
      <c r="F85" s="16"/>
      <c r="G85" s="16"/>
      <c r="H85" s="16"/>
      <c r="I85" s="16"/>
      <c r="J85" s="16"/>
      <c r="K85" s="16"/>
      <c r="L85" s="16"/>
      <c r="M85" s="16"/>
    </row>
    <row r="86" spans="2:13" x14ac:dyDescent="0.25">
      <c r="B86" s="16"/>
      <c r="C86" s="16"/>
      <c r="D86" s="16"/>
      <c r="E86" s="16"/>
      <c r="F86" s="16"/>
      <c r="G86" s="16"/>
      <c r="H86" s="16"/>
      <c r="I86" s="16"/>
      <c r="J86" s="16"/>
      <c r="K86" s="16"/>
      <c r="L86" s="16"/>
      <c r="M86" s="16"/>
    </row>
    <row r="87" spans="2:13" x14ac:dyDescent="0.25">
      <c r="B87" s="16"/>
      <c r="C87" s="16"/>
      <c r="D87" s="16"/>
      <c r="E87" s="16"/>
      <c r="F87" s="16"/>
      <c r="G87" s="16"/>
      <c r="H87" s="16"/>
      <c r="I87" s="16"/>
      <c r="J87" s="16"/>
      <c r="K87" s="16"/>
      <c r="L87" s="16"/>
      <c r="M87" s="16"/>
    </row>
    <row r="88" spans="2:13" x14ac:dyDescent="0.25">
      <c r="B88" s="16"/>
      <c r="C88" s="16"/>
      <c r="D88" s="16"/>
      <c r="E88" s="16"/>
      <c r="F88" s="16"/>
      <c r="G88" s="16"/>
      <c r="H88" s="16"/>
      <c r="I88" s="16"/>
      <c r="J88" s="16"/>
      <c r="K88" s="16"/>
      <c r="L88" s="16"/>
      <c r="M88" s="16"/>
    </row>
    <row r="89" spans="2:13" x14ac:dyDescent="0.25">
      <c r="B89" s="16"/>
      <c r="C89" s="16"/>
      <c r="D89" s="16"/>
      <c r="E89" s="16"/>
      <c r="F89" s="16"/>
      <c r="G89" s="16"/>
      <c r="H89" s="16"/>
      <c r="I89" s="16"/>
      <c r="J89" s="16"/>
      <c r="K89" s="16"/>
      <c r="L89" s="16"/>
      <c r="M89" s="16"/>
    </row>
    <row r="90" spans="2:13" x14ac:dyDescent="0.25">
      <c r="B90" s="16"/>
      <c r="C90" s="16"/>
      <c r="D90" s="16"/>
      <c r="E90" s="16"/>
      <c r="F90" s="16"/>
      <c r="G90" s="16"/>
      <c r="H90" s="16"/>
      <c r="I90" s="16"/>
      <c r="J90" s="16"/>
      <c r="K90" s="16"/>
      <c r="L90" s="16"/>
      <c r="M90" s="16"/>
    </row>
    <row r="91" spans="2:13" x14ac:dyDescent="0.25">
      <c r="B91" s="16"/>
      <c r="C91" s="16"/>
      <c r="D91" s="16"/>
      <c r="E91" s="16"/>
      <c r="F91" s="16"/>
      <c r="G91" s="16"/>
      <c r="H91" s="16"/>
      <c r="I91" s="16"/>
      <c r="J91" s="16"/>
      <c r="K91" s="16"/>
      <c r="L91" s="16"/>
      <c r="M91" s="16"/>
    </row>
    <row r="92" spans="2:13" x14ac:dyDescent="0.25">
      <c r="B92" s="16"/>
      <c r="C92" s="16"/>
      <c r="D92" s="16"/>
      <c r="E92" s="16"/>
      <c r="F92" s="16"/>
      <c r="G92" s="16"/>
      <c r="H92" s="16"/>
      <c r="I92" s="16"/>
      <c r="J92" s="16"/>
      <c r="K92" s="16"/>
      <c r="L92" s="16"/>
      <c r="M92" s="16"/>
    </row>
    <row r="93" spans="2:13" x14ac:dyDescent="0.25">
      <c r="B93" s="16"/>
      <c r="C93" s="16"/>
      <c r="D93" s="16"/>
      <c r="E93" s="16"/>
      <c r="F93" s="16"/>
      <c r="G93" s="16"/>
      <c r="H93" s="16"/>
      <c r="I93" s="16"/>
      <c r="J93" s="16"/>
      <c r="K93" s="16"/>
      <c r="L93" s="16"/>
      <c r="M93" s="16"/>
    </row>
    <row r="94" spans="2:13" x14ac:dyDescent="0.25">
      <c r="B94" s="16"/>
      <c r="C94" s="16"/>
      <c r="D94" s="16"/>
      <c r="E94" s="16"/>
      <c r="F94" s="16"/>
      <c r="G94" s="16"/>
      <c r="H94" s="16"/>
      <c r="I94" s="16"/>
      <c r="J94" s="16"/>
      <c r="K94" s="16"/>
      <c r="L94" s="16"/>
      <c r="M94" s="16"/>
    </row>
    <row r="95" spans="2:13" x14ac:dyDescent="0.25">
      <c r="B95" s="16"/>
      <c r="C95" s="16"/>
      <c r="D95" s="16"/>
      <c r="E95" s="16"/>
      <c r="F95" s="16"/>
      <c r="G95" s="16"/>
      <c r="H95" s="16"/>
      <c r="I95" s="16"/>
      <c r="J95" s="16"/>
      <c r="K95" s="16"/>
      <c r="L95" s="16"/>
      <c r="M95" s="16"/>
    </row>
    <row r="96" spans="2:13" x14ac:dyDescent="0.25">
      <c r="B96" s="16"/>
      <c r="C96" s="16"/>
      <c r="D96" s="16"/>
      <c r="E96" s="16"/>
      <c r="F96" s="16"/>
      <c r="G96" s="16"/>
      <c r="H96" s="16"/>
      <c r="I96" s="16"/>
      <c r="J96" s="16"/>
      <c r="K96" s="16"/>
      <c r="L96" s="16"/>
      <c r="M96" s="16"/>
    </row>
    <row r="97" spans="2:13" x14ac:dyDescent="0.25">
      <c r="B97" s="16"/>
      <c r="C97" s="16"/>
      <c r="D97" s="16"/>
      <c r="E97" s="16"/>
      <c r="F97" s="16"/>
      <c r="G97" s="16"/>
      <c r="H97" s="16"/>
      <c r="I97" s="16"/>
      <c r="J97" s="16"/>
      <c r="K97" s="16"/>
      <c r="L97" s="16"/>
      <c r="M97" s="16"/>
    </row>
    <row r="98" spans="2:13" x14ac:dyDescent="0.25">
      <c r="B98" s="16"/>
      <c r="C98" s="16"/>
      <c r="D98" s="16"/>
      <c r="E98" s="16"/>
      <c r="F98" s="16"/>
      <c r="G98" s="16"/>
      <c r="H98" s="16"/>
      <c r="I98" s="16"/>
      <c r="J98" s="16"/>
      <c r="K98" s="16"/>
      <c r="L98" s="16"/>
      <c r="M98" s="16"/>
    </row>
    <row r="99" spans="2:13" x14ac:dyDescent="0.25">
      <c r="B99" s="16"/>
      <c r="C99" s="16"/>
      <c r="D99" s="16"/>
      <c r="E99" s="16"/>
      <c r="F99" s="16"/>
      <c r="G99" s="16"/>
      <c r="H99" s="16"/>
      <c r="I99" s="16"/>
      <c r="J99" s="16"/>
      <c r="K99" s="16"/>
      <c r="L99" s="16"/>
      <c r="M99" s="16"/>
    </row>
    <row r="100" spans="2:13" x14ac:dyDescent="0.25">
      <c r="B100" s="16"/>
      <c r="C100" s="16"/>
      <c r="D100" s="16"/>
      <c r="E100" s="16"/>
      <c r="F100" s="16"/>
      <c r="G100" s="16"/>
      <c r="H100" s="16"/>
      <c r="I100" s="16"/>
      <c r="J100" s="16"/>
      <c r="K100" s="16"/>
      <c r="L100" s="16"/>
      <c r="M100" s="16"/>
    </row>
    <row r="101" spans="2:13" x14ac:dyDescent="0.25">
      <c r="B101" s="16"/>
      <c r="C101" s="16"/>
      <c r="D101" s="16"/>
      <c r="E101" s="16"/>
      <c r="F101" s="16"/>
      <c r="G101" s="16"/>
      <c r="H101" s="16"/>
      <c r="I101" s="16"/>
      <c r="J101" s="16"/>
      <c r="K101" s="16"/>
      <c r="L101" s="16"/>
      <c r="M101" s="16"/>
    </row>
    <row r="102" spans="2:13" x14ac:dyDescent="0.25">
      <c r="B102" s="16"/>
      <c r="C102" s="16"/>
      <c r="D102" s="16"/>
      <c r="E102" s="16"/>
      <c r="F102" s="16"/>
      <c r="G102" s="16"/>
      <c r="H102" s="16"/>
      <c r="I102" s="16"/>
      <c r="J102" s="16"/>
      <c r="K102" s="16"/>
      <c r="L102" s="16"/>
      <c r="M102" s="16"/>
    </row>
    <row r="103" spans="2:13" x14ac:dyDescent="0.25">
      <c r="B103" s="16"/>
      <c r="C103" s="16"/>
      <c r="D103" s="16"/>
      <c r="E103" s="16"/>
      <c r="F103" s="16"/>
      <c r="G103" s="16"/>
      <c r="H103" s="16"/>
      <c r="I103" s="16"/>
      <c r="J103" s="16"/>
      <c r="K103" s="16"/>
      <c r="L103" s="16"/>
      <c r="M103" s="16"/>
    </row>
    <row r="104" spans="2:13" x14ac:dyDescent="0.25">
      <c r="B104" s="16"/>
      <c r="C104" s="16"/>
      <c r="D104" s="16"/>
      <c r="E104" s="16"/>
      <c r="F104" s="16"/>
      <c r="G104" s="16"/>
      <c r="H104" s="16"/>
      <c r="I104" s="16"/>
      <c r="J104" s="16"/>
      <c r="K104" s="16"/>
      <c r="L104" s="16"/>
      <c r="M104" s="16"/>
    </row>
    <row r="105" spans="2:13" x14ac:dyDescent="0.25">
      <c r="B105" s="16"/>
      <c r="C105" s="16"/>
      <c r="D105" s="16"/>
      <c r="E105" s="16"/>
      <c r="F105" s="16"/>
      <c r="G105" s="16"/>
      <c r="H105" s="16"/>
      <c r="I105" s="16"/>
      <c r="J105" s="16"/>
      <c r="K105" s="16"/>
      <c r="L105" s="16"/>
      <c r="M105" s="16"/>
    </row>
    <row r="106" spans="2:13" x14ac:dyDescent="0.25">
      <c r="B106" s="16"/>
      <c r="C106" s="16"/>
      <c r="D106" s="16"/>
      <c r="E106" s="16"/>
      <c r="F106" s="16"/>
      <c r="G106" s="16"/>
      <c r="H106" s="16"/>
      <c r="I106" s="16"/>
      <c r="J106" s="16"/>
      <c r="K106" s="16"/>
      <c r="L106" s="16"/>
      <c r="M106" s="16"/>
    </row>
    <row r="107" spans="2:13" x14ac:dyDescent="0.25">
      <c r="B107" s="16"/>
      <c r="C107" s="16"/>
      <c r="D107" s="16"/>
      <c r="E107" s="16"/>
      <c r="F107" s="16"/>
      <c r="G107" s="16"/>
      <c r="H107" s="16"/>
      <c r="I107" s="16"/>
      <c r="J107" s="16"/>
      <c r="K107" s="16"/>
      <c r="L107" s="16"/>
      <c r="M107" s="16"/>
    </row>
    <row r="108" spans="2:13" x14ac:dyDescent="0.25">
      <c r="B108" s="16"/>
      <c r="C108" s="16"/>
      <c r="D108" s="16"/>
      <c r="E108" s="16"/>
      <c r="F108" s="16"/>
      <c r="G108" s="16"/>
      <c r="H108" s="16"/>
      <c r="I108" s="16"/>
      <c r="J108" s="16"/>
      <c r="K108" s="16"/>
      <c r="L108" s="16"/>
      <c r="M108" s="16"/>
    </row>
    <row r="109" spans="2:13" x14ac:dyDescent="0.25">
      <c r="B109" s="16"/>
      <c r="C109" s="16"/>
      <c r="D109" s="16"/>
      <c r="E109" s="16"/>
      <c r="F109" s="16"/>
      <c r="G109" s="16"/>
      <c r="H109" s="16"/>
      <c r="I109" s="16"/>
      <c r="J109" s="16"/>
      <c r="K109" s="16"/>
      <c r="L109" s="16"/>
      <c r="M109" s="16"/>
    </row>
    <row r="110" spans="2:13" x14ac:dyDescent="0.25">
      <c r="B110" s="16"/>
      <c r="C110" s="16"/>
      <c r="D110" s="16"/>
      <c r="E110" s="16"/>
      <c r="F110" s="16"/>
      <c r="G110" s="16"/>
      <c r="H110" s="16"/>
      <c r="I110" s="16"/>
      <c r="J110" s="16"/>
      <c r="K110" s="16"/>
      <c r="L110" s="16"/>
      <c r="M110" s="16"/>
    </row>
    <row r="111" spans="2:13" x14ac:dyDescent="0.25">
      <c r="B111" s="16"/>
      <c r="C111" s="16"/>
      <c r="D111" s="16"/>
      <c r="E111" s="16"/>
      <c r="F111" s="16"/>
      <c r="G111" s="16"/>
      <c r="H111" s="16"/>
      <c r="I111" s="16"/>
      <c r="J111" s="16"/>
      <c r="K111" s="16"/>
      <c r="L111" s="16"/>
      <c r="M111" s="16"/>
    </row>
    <row r="112" spans="2:13" x14ac:dyDescent="0.25">
      <c r="B112" s="16"/>
      <c r="C112" s="16"/>
      <c r="D112" s="16"/>
      <c r="E112" s="16"/>
      <c r="F112" s="16"/>
      <c r="G112" s="16"/>
      <c r="H112" s="16"/>
      <c r="I112" s="16"/>
      <c r="J112" s="16"/>
      <c r="K112" s="16"/>
      <c r="L112" s="16"/>
      <c r="M112" s="16"/>
    </row>
    <row r="113" spans="2:13" x14ac:dyDescent="0.25">
      <c r="B113" s="16"/>
      <c r="C113" s="16"/>
      <c r="D113" s="16"/>
      <c r="E113" s="16"/>
      <c r="F113" s="16"/>
      <c r="G113" s="16"/>
      <c r="H113" s="16"/>
      <c r="I113" s="16"/>
      <c r="J113" s="16"/>
      <c r="K113" s="16"/>
      <c r="L113" s="16"/>
      <c r="M113" s="16"/>
    </row>
    <row r="114" spans="2:13" x14ac:dyDescent="0.25">
      <c r="B114" s="16"/>
      <c r="C114" s="16"/>
      <c r="D114" s="16"/>
      <c r="E114" s="16"/>
      <c r="F114" s="16"/>
      <c r="G114" s="16"/>
      <c r="H114" s="16"/>
      <c r="I114" s="16"/>
      <c r="J114" s="16"/>
      <c r="K114" s="16"/>
      <c r="L114" s="16"/>
      <c r="M114" s="16"/>
    </row>
    <row r="115" spans="2:13" x14ac:dyDescent="0.25">
      <c r="B115" s="16"/>
      <c r="C115" s="16"/>
      <c r="D115" s="16"/>
      <c r="E115" s="16"/>
      <c r="F115" s="16"/>
      <c r="G115" s="16"/>
      <c r="H115" s="16"/>
      <c r="I115" s="16"/>
      <c r="J115" s="16"/>
      <c r="K115" s="16"/>
      <c r="L115" s="16"/>
      <c r="M115" s="16"/>
    </row>
    <row r="116" spans="2:13" x14ac:dyDescent="0.25">
      <c r="B116" s="16"/>
      <c r="C116" s="16"/>
      <c r="D116" s="16"/>
      <c r="E116" s="16"/>
      <c r="F116" s="16"/>
      <c r="G116" s="16"/>
      <c r="H116" s="16"/>
      <c r="I116" s="16"/>
      <c r="J116" s="16"/>
      <c r="K116" s="16"/>
      <c r="L116" s="16"/>
      <c r="M116" s="16"/>
    </row>
    <row r="117" spans="2:13" x14ac:dyDescent="0.25">
      <c r="B117" s="16"/>
      <c r="C117" s="16"/>
      <c r="D117" s="16"/>
      <c r="E117" s="16"/>
      <c r="F117" s="16"/>
      <c r="G117" s="16"/>
      <c r="H117" s="16"/>
      <c r="I117" s="16"/>
      <c r="J117" s="16"/>
      <c r="K117" s="16"/>
      <c r="L117" s="16"/>
      <c r="M117" s="16"/>
    </row>
    <row r="118" spans="2:13" x14ac:dyDescent="0.25">
      <c r="B118" s="16"/>
      <c r="C118" s="16"/>
      <c r="D118" s="16"/>
      <c r="E118" s="16"/>
      <c r="F118" s="16"/>
      <c r="G118" s="16"/>
      <c r="H118" s="16"/>
      <c r="I118" s="16"/>
      <c r="J118" s="16"/>
      <c r="K118" s="16"/>
      <c r="L118" s="16"/>
      <c r="M118" s="16"/>
    </row>
    <row r="119" spans="2:13" x14ac:dyDescent="0.25">
      <c r="B119" s="16"/>
      <c r="C119" s="16"/>
      <c r="D119" s="16"/>
      <c r="E119" s="16"/>
      <c r="F119" s="16"/>
      <c r="G119" s="16"/>
      <c r="H119" s="16"/>
      <c r="I119" s="16"/>
      <c r="J119" s="16"/>
      <c r="K119" s="16"/>
      <c r="L119" s="16"/>
      <c r="M119" s="16"/>
    </row>
    <row r="120" spans="2:13" x14ac:dyDescent="0.25">
      <c r="B120" s="16"/>
      <c r="C120" s="16"/>
      <c r="D120" s="16"/>
      <c r="E120" s="16"/>
      <c r="F120" s="16"/>
      <c r="G120" s="16"/>
      <c r="H120" s="16"/>
      <c r="I120" s="16"/>
      <c r="J120" s="16"/>
      <c r="K120" s="16"/>
      <c r="L120" s="16"/>
      <c r="M120" s="16"/>
    </row>
    <row r="121" spans="2:13" x14ac:dyDescent="0.25">
      <c r="B121" s="16"/>
      <c r="C121" s="16"/>
      <c r="D121" s="16"/>
      <c r="E121" s="16"/>
      <c r="F121" s="16"/>
      <c r="G121" s="16"/>
      <c r="H121" s="16"/>
      <c r="I121" s="16"/>
      <c r="J121" s="16"/>
      <c r="K121" s="16"/>
      <c r="L121" s="16"/>
      <c r="M121" s="16"/>
    </row>
    <row r="122" spans="2:13" x14ac:dyDescent="0.25">
      <c r="B122" s="16"/>
      <c r="C122" s="16"/>
      <c r="D122" s="16"/>
      <c r="E122" s="16"/>
      <c r="F122" s="16"/>
      <c r="G122" s="16"/>
      <c r="H122" s="16"/>
      <c r="I122" s="16"/>
      <c r="J122" s="16"/>
      <c r="K122" s="16"/>
      <c r="L122" s="16"/>
      <c r="M122" s="16"/>
    </row>
    <row r="123" spans="2:13" x14ac:dyDescent="0.25">
      <c r="B123" s="16"/>
      <c r="C123" s="16"/>
      <c r="D123" s="16"/>
      <c r="E123" s="16"/>
      <c r="F123" s="16"/>
      <c r="G123" s="16"/>
      <c r="H123" s="16"/>
      <c r="I123" s="16"/>
      <c r="J123" s="16"/>
      <c r="K123" s="16"/>
      <c r="L123" s="16"/>
      <c r="M123" s="16"/>
    </row>
    <row r="124" spans="2:13" x14ac:dyDescent="0.25">
      <c r="B124" s="16"/>
      <c r="C124" s="16"/>
      <c r="D124" s="16"/>
      <c r="E124" s="16"/>
      <c r="F124" s="16"/>
      <c r="G124" s="16"/>
      <c r="H124" s="16"/>
      <c r="I124" s="16"/>
      <c r="J124" s="16"/>
      <c r="K124" s="16"/>
      <c r="L124" s="16"/>
      <c r="M124" s="16"/>
    </row>
    <row r="125" spans="2:13" x14ac:dyDescent="0.25">
      <c r="B125" s="16"/>
      <c r="C125" s="16"/>
      <c r="D125" s="16"/>
      <c r="E125" s="16"/>
      <c r="F125" s="16"/>
      <c r="G125" s="16"/>
      <c r="H125" s="16"/>
      <c r="I125" s="16"/>
      <c r="J125" s="16"/>
      <c r="K125" s="16"/>
      <c r="L125" s="16"/>
      <c r="M125" s="16"/>
    </row>
    <row r="126" spans="2:13" x14ac:dyDescent="0.25">
      <c r="B126" s="16"/>
      <c r="C126" s="16"/>
      <c r="D126" s="16"/>
      <c r="E126" s="16"/>
      <c r="F126" s="16"/>
      <c r="G126" s="16"/>
      <c r="H126" s="16"/>
      <c r="I126" s="16"/>
      <c r="J126" s="16"/>
      <c r="K126" s="16"/>
      <c r="L126" s="16"/>
      <c r="M126" s="16"/>
    </row>
    <row r="127" spans="2:13" x14ac:dyDescent="0.25">
      <c r="B127" s="16"/>
      <c r="C127" s="16"/>
      <c r="D127" s="16"/>
      <c r="E127" s="16"/>
      <c r="F127" s="16"/>
      <c r="G127" s="16"/>
      <c r="H127" s="16"/>
      <c r="I127" s="16"/>
      <c r="J127" s="16"/>
      <c r="K127" s="16"/>
      <c r="L127" s="16"/>
      <c r="M127" s="16"/>
    </row>
    <row r="128" spans="2:13" x14ac:dyDescent="0.25">
      <c r="B128" s="16"/>
      <c r="C128" s="16"/>
      <c r="D128" s="16"/>
      <c r="E128" s="16"/>
      <c r="F128" s="16"/>
      <c r="G128" s="16"/>
      <c r="H128" s="16"/>
      <c r="I128" s="16"/>
      <c r="J128" s="16"/>
      <c r="K128" s="16"/>
      <c r="L128" s="16"/>
      <c r="M128" s="16"/>
    </row>
    <row r="129" spans="2:13" x14ac:dyDescent="0.25">
      <c r="B129" s="16"/>
      <c r="C129" s="16"/>
      <c r="D129" s="16"/>
      <c r="E129" s="16"/>
      <c r="F129" s="16"/>
      <c r="G129" s="16"/>
      <c r="H129" s="16"/>
      <c r="I129" s="16"/>
      <c r="J129" s="16"/>
      <c r="K129" s="16"/>
      <c r="L129" s="16"/>
      <c r="M129" s="16"/>
    </row>
    <row r="130" spans="2:13" x14ac:dyDescent="0.25">
      <c r="B130" s="16"/>
      <c r="C130" s="16"/>
      <c r="D130" s="16"/>
      <c r="E130" s="16"/>
      <c r="F130" s="16"/>
      <c r="G130" s="16"/>
      <c r="H130" s="16"/>
      <c r="I130" s="16"/>
      <c r="J130" s="16"/>
      <c r="K130" s="16"/>
      <c r="L130" s="16"/>
      <c r="M130" s="16"/>
    </row>
    <row r="131" spans="2:13" x14ac:dyDescent="0.25">
      <c r="B131" s="16"/>
      <c r="C131" s="16"/>
      <c r="D131" s="16"/>
      <c r="E131" s="16"/>
      <c r="F131" s="16"/>
      <c r="G131" s="16"/>
      <c r="H131" s="16"/>
      <c r="I131" s="16"/>
      <c r="J131" s="16"/>
      <c r="K131" s="16"/>
      <c r="L131" s="16"/>
      <c r="M131" s="16"/>
    </row>
    <row r="132" spans="2:13" x14ac:dyDescent="0.25">
      <c r="B132" s="16"/>
      <c r="C132" s="16"/>
      <c r="D132" s="16"/>
      <c r="E132" s="16"/>
      <c r="F132" s="16"/>
      <c r="G132" s="16"/>
      <c r="H132" s="16"/>
      <c r="I132" s="16"/>
      <c r="J132" s="16"/>
      <c r="K132" s="16"/>
      <c r="L132" s="16"/>
      <c r="M132" s="16"/>
    </row>
    <row r="133" spans="2:13" x14ac:dyDescent="0.25">
      <c r="B133" s="16"/>
      <c r="C133" s="16"/>
      <c r="D133" s="16"/>
      <c r="E133" s="16"/>
      <c r="F133" s="16"/>
      <c r="G133" s="16"/>
      <c r="H133" s="16"/>
      <c r="I133" s="16"/>
      <c r="J133" s="16"/>
      <c r="K133" s="16"/>
      <c r="L133" s="16"/>
      <c r="M133" s="16"/>
    </row>
    <row r="134" spans="2:13" x14ac:dyDescent="0.25">
      <c r="B134" s="16"/>
      <c r="C134" s="16"/>
      <c r="D134" s="16"/>
      <c r="E134" s="16"/>
      <c r="F134" s="16"/>
      <c r="G134" s="16"/>
      <c r="H134" s="16"/>
      <c r="I134" s="16"/>
      <c r="J134" s="16"/>
      <c r="K134" s="16"/>
      <c r="L134" s="16"/>
      <c r="M134" s="16"/>
    </row>
    <row r="135" spans="2:13" x14ac:dyDescent="0.25">
      <c r="B135" s="16"/>
      <c r="C135" s="16"/>
      <c r="D135" s="16"/>
      <c r="E135" s="16"/>
      <c r="F135" s="16"/>
      <c r="G135" s="16"/>
      <c r="H135" s="16"/>
      <c r="I135" s="16"/>
      <c r="J135" s="16"/>
      <c r="K135" s="16"/>
      <c r="L135" s="16"/>
      <c r="M135" s="16"/>
    </row>
    <row r="136" spans="2:13" x14ac:dyDescent="0.25">
      <c r="B136" s="16"/>
      <c r="C136" s="16"/>
      <c r="D136" s="16"/>
      <c r="E136" s="16"/>
      <c r="F136" s="16"/>
      <c r="G136" s="16"/>
      <c r="H136" s="16"/>
      <c r="I136" s="16"/>
      <c r="J136" s="16"/>
      <c r="K136" s="16"/>
      <c r="L136" s="16"/>
      <c r="M136" s="16"/>
    </row>
    <row r="137" spans="2:13" x14ac:dyDescent="0.25">
      <c r="B137" s="16"/>
      <c r="C137" s="16"/>
      <c r="D137" s="16"/>
      <c r="E137" s="16"/>
      <c r="F137" s="16"/>
      <c r="G137" s="16"/>
      <c r="H137" s="16"/>
      <c r="I137" s="16"/>
      <c r="J137" s="16"/>
      <c r="K137" s="16"/>
      <c r="L137" s="16"/>
      <c r="M137" s="16"/>
    </row>
    <row r="138" spans="2:13" x14ac:dyDescent="0.25">
      <c r="B138" s="16"/>
      <c r="C138" s="16"/>
      <c r="D138" s="16"/>
      <c r="E138" s="16"/>
      <c r="F138" s="16"/>
      <c r="G138" s="16"/>
      <c r="H138" s="16"/>
      <c r="I138" s="16"/>
      <c r="J138" s="16"/>
      <c r="K138" s="16"/>
      <c r="L138" s="16"/>
      <c r="M138" s="16"/>
    </row>
    <row r="139" spans="2:13" x14ac:dyDescent="0.25">
      <c r="B139" s="16"/>
      <c r="C139" s="16"/>
      <c r="D139" s="16"/>
      <c r="E139" s="16"/>
      <c r="F139" s="16"/>
      <c r="G139" s="16"/>
      <c r="H139" s="16"/>
      <c r="I139" s="16"/>
      <c r="J139" s="16"/>
      <c r="K139" s="16"/>
      <c r="L139" s="16"/>
      <c r="M139" s="16"/>
    </row>
    <row r="140" spans="2:13" x14ac:dyDescent="0.25">
      <c r="B140" s="16"/>
      <c r="C140" s="16"/>
      <c r="D140" s="16"/>
      <c r="E140" s="16"/>
      <c r="F140" s="16"/>
      <c r="G140" s="16"/>
      <c r="H140" s="16"/>
      <c r="I140" s="16"/>
      <c r="J140" s="16"/>
      <c r="K140" s="16"/>
      <c r="L140" s="16"/>
      <c r="M140" s="16"/>
    </row>
    <row r="141" spans="2:13" x14ac:dyDescent="0.25">
      <c r="B141" s="16"/>
      <c r="C141" s="16"/>
      <c r="D141" s="16"/>
      <c r="E141" s="16"/>
      <c r="F141" s="16"/>
      <c r="G141" s="16"/>
      <c r="H141" s="16"/>
      <c r="I141" s="16"/>
      <c r="J141" s="16"/>
      <c r="K141" s="16"/>
      <c r="L141" s="16"/>
      <c r="M141" s="16"/>
    </row>
    <row r="142" spans="2:13" x14ac:dyDescent="0.25">
      <c r="B142" s="16"/>
      <c r="C142" s="16"/>
      <c r="D142" s="16"/>
      <c r="E142" s="16"/>
      <c r="F142" s="16"/>
      <c r="G142" s="16"/>
      <c r="H142" s="16"/>
      <c r="I142" s="16"/>
      <c r="J142" s="16"/>
      <c r="K142" s="16"/>
      <c r="L142" s="16"/>
      <c r="M142" s="16"/>
    </row>
    <row r="143" spans="2:13" x14ac:dyDescent="0.25">
      <c r="B143" s="16"/>
      <c r="C143" s="16"/>
      <c r="D143" s="16"/>
      <c r="E143" s="16"/>
      <c r="F143" s="16"/>
      <c r="G143" s="16"/>
      <c r="H143" s="16"/>
      <c r="I143" s="16"/>
      <c r="J143" s="16"/>
      <c r="K143" s="16"/>
      <c r="L143" s="16"/>
      <c r="M143" s="16"/>
    </row>
    <row r="144" spans="2:13" x14ac:dyDescent="0.25">
      <c r="B144" s="16"/>
      <c r="C144" s="16"/>
      <c r="D144" s="16"/>
      <c r="E144" s="16"/>
      <c r="F144" s="16"/>
      <c r="G144" s="16"/>
      <c r="H144" s="16"/>
      <c r="I144" s="16"/>
      <c r="J144" s="16"/>
      <c r="K144" s="16"/>
      <c r="L144" s="16"/>
      <c r="M144" s="16"/>
    </row>
    <row r="145" spans="2:13" x14ac:dyDescent="0.25">
      <c r="B145" s="16"/>
      <c r="C145" s="16"/>
      <c r="D145" s="16"/>
      <c r="E145" s="16"/>
      <c r="F145" s="16"/>
      <c r="G145" s="16"/>
      <c r="H145" s="16"/>
      <c r="I145" s="16"/>
      <c r="J145" s="16"/>
      <c r="K145" s="16"/>
      <c r="L145" s="16"/>
      <c r="M145" s="16"/>
    </row>
    <row r="146" spans="2:13" x14ac:dyDescent="0.25">
      <c r="B146" s="16"/>
      <c r="C146" s="16"/>
      <c r="D146" s="16"/>
      <c r="E146" s="16"/>
      <c r="F146" s="16"/>
      <c r="G146" s="16"/>
      <c r="H146" s="16"/>
      <c r="I146" s="16"/>
      <c r="J146" s="16"/>
      <c r="K146" s="16"/>
      <c r="L146" s="16"/>
      <c r="M146" s="16"/>
    </row>
    <row r="147" spans="2:13" x14ac:dyDescent="0.25">
      <c r="B147" s="16"/>
      <c r="C147" s="16"/>
      <c r="D147" s="16"/>
      <c r="E147" s="16"/>
      <c r="F147" s="16"/>
      <c r="G147" s="16"/>
      <c r="H147" s="16"/>
      <c r="I147" s="16"/>
      <c r="J147" s="16"/>
      <c r="K147" s="16"/>
      <c r="L147" s="16"/>
      <c r="M147" s="16"/>
    </row>
    <row r="148" spans="2:13" x14ac:dyDescent="0.25">
      <c r="B148" s="16"/>
      <c r="C148" s="16"/>
      <c r="D148" s="16"/>
      <c r="E148" s="16"/>
      <c r="F148" s="16"/>
      <c r="G148" s="16"/>
      <c r="H148" s="16"/>
      <c r="I148" s="16"/>
      <c r="J148" s="16"/>
      <c r="K148" s="16"/>
      <c r="L148" s="16"/>
      <c r="M148" s="16"/>
    </row>
    <row r="149" spans="2:13" x14ac:dyDescent="0.25">
      <c r="B149" s="16"/>
      <c r="C149" s="16"/>
      <c r="D149" s="16"/>
      <c r="E149" s="16"/>
      <c r="F149" s="16"/>
      <c r="G149" s="16"/>
      <c r="H149" s="16"/>
      <c r="I149" s="16"/>
      <c r="J149" s="16"/>
      <c r="K149" s="16"/>
      <c r="L149" s="16"/>
      <c r="M149" s="16"/>
    </row>
    <row r="150" spans="2:13" x14ac:dyDescent="0.25">
      <c r="B150" s="16"/>
      <c r="C150" s="16"/>
      <c r="D150" s="16"/>
      <c r="E150" s="16"/>
      <c r="F150" s="16"/>
      <c r="G150" s="16"/>
      <c r="H150" s="16"/>
      <c r="I150" s="16"/>
      <c r="J150" s="16"/>
      <c r="K150" s="16"/>
      <c r="L150" s="16"/>
      <c r="M150" s="16"/>
    </row>
    <row r="151" spans="2:13" x14ac:dyDescent="0.25">
      <c r="B151" s="16"/>
      <c r="C151" s="16"/>
      <c r="D151" s="16"/>
      <c r="E151" s="16"/>
      <c r="F151" s="16"/>
      <c r="G151" s="16"/>
      <c r="H151" s="16"/>
      <c r="I151" s="16"/>
      <c r="J151" s="16"/>
      <c r="K151" s="16"/>
      <c r="L151" s="16"/>
      <c r="M151" s="16"/>
    </row>
    <row r="152" spans="2:13" x14ac:dyDescent="0.25">
      <c r="B152" s="16"/>
      <c r="C152" s="16"/>
      <c r="D152" s="16"/>
      <c r="E152" s="16"/>
      <c r="F152" s="16"/>
      <c r="G152" s="16"/>
      <c r="H152" s="16"/>
      <c r="I152" s="16"/>
      <c r="J152" s="16"/>
      <c r="K152" s="16"/>
      <c r="L152" s="16"/>
      <c r="M152" s="16"/>
    </row>
    <row r="153" spans="2:13" x14ac:dyDescent="0.25">
      <c r="B153" s="16"/>
      <c r="C153" s="16"/>
      <c r="D153" s="16"/>
      <c r="E153" s="16"/>
      <c r="F153" s="16"/>
      <c r="G153" s="16"/>
      <c r="H153" s="16"/>
      <c r="I153" s="16"/>
      <c r="J153" s="16"/>
      <c r="K153" s="16"/>
      <c r="L153" s="16"/>
      <c r="M153" s="16"/>
    </row>
    <row r="154" spans="2:13" x14ac:dyDescent="0.25">
      <c r="B154" s="16"/>
      <c r="C154" s="16"/>
      <c r="D154" s="16"/>
      <c r="E154" s="16"/>
      <c r="F154" s="16"/>
      <c r="G154" s="16"/>
      <c r="H154" s="16"/>
      <c r="I154" s="16"/>
      <c r="J154" s="16"/>
      <c r="K154" s="16"/>
      <c r="L154" s="16"/>
      <c r="M154" s="16"/>
    </row>
    <row r="155" spans="2:13" x14ac:dyDescent="0.25">
      <c r="B155" s="16"/>
      <c r="C155" s="16"/>
      <c r="D155" s="16"/>
      <c r="E155" s="16"/>
      <c r="F155" s="16"/>
      <c r="G155" s="16"/>
      <c r="H155" s="16"/>
      <c r="I155" s="16"/>
      <c r="J155" s="16"/>
      <c r="K155" s="16"/>
      <c r="L155" s="16"/>
      <c r="M155" s="16"/>
    </row>
    <row r="156" spans="2:13" x14ac:dyDescent="0.25">
      <c r="B156" s="16"/>
      <c r="C156" s="16"/>
      <c r="D156" s="16"/>
      <c r="E156" s="16"/>
      <c r="F156" s="16"/>
      <c r="G156" s="16"/>
      <c r="H156" s="16"/>
      <c r="I156" s="16"/>
      <c r="J156" s="16"/>
      <c r="K156" s="16"/>
      <c r="L156" s="16"/>
      <c r="M156" s="16"/>
    </row>
    <row r="157" spans="2:13" x14ac:dyDescent="0.25">
      <c r="B157" s="16"/>
      <c r="C157" s="16"/>
      <c r="D157" s="16"/>
      <c r="E157" s="16"/>
      <c r="F157" s="16"/>
      <c r="G157" s="16"/>
      <c r="H157" s="16"/>
      <c r="I157" s="16"/>
      <c r="J157" s="16"/>
      <c r="K157" s="16"/>
      <c r="L157" s="16"/>
      <c r="M157" s="16"/>
    </row>
    <row r="158" spans="2:13" x14ac:dyDescent="0.25">
      <c r="B158" s="16"/>
      <c r="C158" s="16"/>
      <c r="D158" s="16"/>
      <c r="E158" s="16"/>
      <c r="F158" s="16"/>
      <c r="G158" s="16"/>
      <c r="H158" s="16"/>
      <c r="I158" s="16"/>
      <c r="J158" s="16"/>
      <c r="K158" s="16"/>
      <c r="L158" s="16"/>
      <c r="M158" s="16"/>
    </row>
    <row r="159" spans="2:13" x14ac:dyDescent="0.25">
      <c r="B159" s="16"/>
      <c r="C159" s="16"/>
      <c r="D159" s="16"/>
      <c r="E159" s="16"/>
      <c r="F159" s="16"/>
      <c r="G159" s="16"/>
      <c r="H159" s="16"/>
      <c r="I159" s="16"/>
      <c r="J159" s="16"/>
      <c r="K159" s="16"/>
      <c r="L159" s="16"/>
      <c r="M159" s="16"/>
    </row>
    <row r="160" spans="2:13" x14ac:dyDescent="0.25">
      <c r="B160" s="16"/>
      <c r="C160" s="16"/>
      <c r="D160" s="16"/>
      <c r="E160" s="16"/>
      <c r="F160" s="16"/>
      <c r="G160" s="16"/>
      <c r="H160" s="16"/>
      <c r="I160" s="16"/>
      <c r="J160" s="16"/>
      <c r="K160" s="16"/>
      <c r="L160" s="16"/>
      <c r="M160" s="16"/>
    </row>
    <row r="161" spans="2:13" x14ac:dyDescent="0.25">
      <c r="B161" s="16"/>
      <c r="C161" s="16"/>
      <c r="D161" s="16"/>
      <c r="E161" s="16"/>
      <c r="F161" s="16"/>
      <c r="G161" s="16"/>
      <c r="H161" s="16"/>
      <c r="I161" s="16"/>
      <c r="J161" s="16"/>
      <c r="K161" s="16"/>
      <c r="L161" s="16"/>
      <c r="M161" s="16"/>
    </row>
    <row r="162" spans="2:13" x14ac:dyDescent="0.25">
      <c r="B162" s="16"/>
      <c r="C162" s="16"/>
      <c r="D162" s="16"/>
      <c r="E162" s="16"/>
      <c r="F162" s="16"/>
      <c r="G162" s="16"/>
      <c r="H162" s="16"/>
      <c r="I162" s="16"/>
      <c r="J162" s="16"/>
      <c r="K162" s="16"/>
      <c r="L162" s="16"/>
      <c r="M162" s="16"/>
    </row>
    <row r="163" spans="2:13" x14ac:dyDescent="0.25">
      <c r="B163" s="16"/>
      <c r="C163" s="16"/>
      <c r="D163" s="16"/>
      <c r="E163" s="16"/>
      <c r="F163" s="16"/>
      <c r="G163" s="16"/>
      <c r="H163" s="16"/>
      <c r="I163" s="16"/>
      <c r="J163" s="16"/>
      <c r="K163" s="16"/>
      <c r="L163" s="16"/>
      <c r="M163" s="16"/>
    </row>
    <row r="164" spans="2:13" x14ac:dyDescent="0.25">
      <c r="B164" s="16"/>
      <c r="C164" s="16"/>
      <c r="D164" s="16"/>
      <c r="E164" s="16"/>
      <c r="F164" s="16"/>
      <c r="G164" s="16"/>
      <c r="H164" s="16"/>
      <c r="I164" s="16"/>
      <c r="J164" s="16"/>
      <c r="K164" s="16"/>
      <c r="L164" s="16"/>
      <c r="M164" s="16"/>
    </row>
    <row r="165" spans="2:13" x14ac:dyDescent="0.25">
      <c r="B165" s="16"/>
      <c r="C165" s="16"/>
      <c r="D165" s="16"/>
      <c r="E165" s="16"/>
      <c r="F165" s="16"/>
      <c r="G165" s="16"/>
      <c r="H165" s="16"/>
      <c r="I165" s="16"/>
      <c r="J165" s="16"/>
      <c r="K165" s="16"/>
      <c r="L165" s="16"/>
      <c r="M165" s="16"/>
    </row>
    <row r="166" spans="2:13" x14ac:dyDescent="0.25">
      <c r="B166" s="16"/>
      <c r="C166" s="16"/>
      <c r="D166" s="16"/>
      <c r="E166" s="16"/>
      <c r="F166" s="16"/>
      <c r="G166" s="16"/>
      <c r="H166" s="16"/>
      <c r="I166" s="16"/>
      <c r="J166" s="16"/>
      <c r="K166" s="16"/>
      <c r="L166" s="16"/>
      <c r="M166" s="16"/>
    </row>
    <row r="167" spans="2:13" x14ac:dyDescent="0.25">
      <c r="B167" s="16"/>
      <c r="C167" s="16"/>
      <c r="D167" s="16"/>
      <c r="E167" s="16"/>
      <c r="F167" s="16"/>
      <c r="G167" s="16"/>
      <c r="H167" s="16"/>
      <c r="I167" s="16"/>
      <c r="J167" s="16"/>
      <c r="K167" s="16"/>
      <c r="L167" s="16"/>
      <c r="M167" s="16"/>
    </row>
    <row r="168" spans="2:13" x14ac:dyDescent="0.25">
      <c r="B168" s="16"/>
      <c r="C168" s="16"/>
      <c r="D168" s="16"/>
      <c r="E168" s="16"/>
      <c r="F168" s="16"/>
      <c r="G168" s="16"/>
      <c r="H168" s="16"/>
      <c r="I168" s="16"/>
      <c r="J168" s="16"/>
      <c r="K168" s="16"/>
      <c r="L168" s="16"/>
      <c r="M168" s="16"/>
    </row>
    <row r="169" spans="2:13" x14ac:dyDescent="0.25">
      <c r="B169" s="16"/>
      <c r="C169" s="16"/>
      <c r="D169" s="16"/>
      <c r="E169" s="16"/>
      <c r="F169" s="16"/>
      <c r="G169" s="16"/>
      <c r="H169" s="16"/>
      <c r="I169" s="16"/>
      <c r="J169" s="16"/>
      <c r="K169" s="16"/>
      <c r="L169" s="16"/>
      <c r="M169" s="16"/>
    </row>
    <row r="170" spans="2:13" x14ac:dyDescent="0.25">
      <c r="B170" s="16"/>
      <c r="C170" s="16"/>
      <c r="D170" s="16"/>
      <c r="E170" s="16"/>
      <c r="F170" s="16"/>
      <c r="G170" s="16"/>
      <c r="H170" s="16"/>
      <c r="I170" s="16"/>
      <c r="J170" s="16"/>
      <c r="K170" s="16"/>
      <c r="L170" s="16"/>
      <c r="M170" s="16"/>
    </row>
    <row r="171" spans="2:13" x14ac:dyDescent="0.25">
      <c r="B171" s="16"/>
      <c r="C171" s="16"/>
      <c r="D171" s="16"/>
      <c r="E171" s="16"/>
      <c r="F171" s="16"/>
      <c r="G171" s="16"/>
      <c r="H171" s="16"/>
      <c r="I171" s="16"/>
      <c r="J171" s="16"/>
      <c r="K171" s="16"/>
      <c r="L171" s="16"/>
      <c r="M171" s="16"/>
    </row>
    <row r="172" spans="2:13" x14ac:dyDescent="0.25">
      <c r="B172" s="16"/>
      <c r="C172" s="16"/>
      <c r="D172" s="16"/>
      <c r="E172" s="16"/>
      <c r="F172" s="16"/>
      <c r="G172" s="16"/>
      <c r="H172" s="16"/>
      <c r="I172" s="16"/>
      <c r="J172" s="16"/>
      <c r="K172" s="16"/>
      <c r="L172" s="16"/>
      <c r="M172" s="16"/>
    </row>
    <row r="173" spans="2:13" x14ac:dyDescent="0.25">
      <c r="B173" s="16"/>
      <c r="C173" s="16"/>
      <c r="D173" s="16"/>
      <c r="E173" s="16"/>
      <c r="F173" s="16"/>
      <c r="G173" s="16"/>
      <c r="H173" s="16"/>
      <c r="I173" s="16"/>
      <c r="J173" s="16"/>
      <c r="K173" s="16"/>
      <c r="L173" s="16"/>
      <c r="M173" s="16"/>
    </row>
    <row r="174" spans="2:13" x14ac:dyDescent="0.25">
      <c r="B174" s="16"/>
      <c r="C174" s="16"/>
      <c r="D174" s="16"/>
      <c r="E174" s="16"/>
      <c r="F174" s="16"/>
      <c r="G174" s="16"/>
      <c r="H174" s="16"/>
      <c r="I174" s="16"/>
      <c r="J174" s="16"/>
      <c r="K174" s="16"/>
      <c r="L174" s="16"/>
      <c r="M174" s="16"/>
    </row>
    <row r="175" spans="2:13" x14ac:dyDescent="0.25">
      <c r="B175" s="16"/>
      <c r="C175" s="16"/>
      <c r="D175" s="16"/>
      <c r="E175" s="16"/>
      <c r="F175" s="16"/>
      <c r="G175" s="16"/>
      <c r="H175" s="16"/>
      <c r="I175" s="16"/>
      <c r="J175" s="16"/>
      <c r="K175" s="16"/>
      <c r="L175" s="16"/>
      <c r="M175" s="16"/>
    </row>
    <row r="176" spans="2:13" x14ac:dyDescent="0.25">
      <c r="B176" s="16"/>
      <c r="C176" s="16"/>
      <c r="D176" s="16"/>
      <c r="E176" s="16"/>
      <c r="F176" s="16"/>
      <c r="G176" s="16"/>
      <c r="H176" s="16"/>
      <c r="I176" s="16"/>
      <c r="J176" s="16"/>
      <c r="K176" s="16"/>
      <c r="L176" s="16"/>
      <c r="M176" s="16"/>
    </row>
    <row r="177" spans="2:13" x14ac:dyDescent="0.25">
      <c r="B177" s="16"/>
      <c r="C177" s="16"/>
      <c r="D177" s="16"/>
      <c r="E177" s="16"/>
      <c r="F177" s="16"/>
      <c r="G177" s="16"/>
      <c r="H177" s="16"/>
      <c r="I177" s="16"/>
      <c r="J177" s="16"/>
      <c r="K177" s="16"/>
      <c r="L177" s="16"/>
      <c r="M177" s="16"/>
    </row>
    <row r="178" spans="2:13" x14ac:dyDescent="0.25">
      <c r="B178" s="16"/>
      <c r="C178" s="16"/>
      <c r="D178" s="16"/>
      <c r="E178" s="16"/>
      <c r="F178" s="16"/>
      <c r="G178" s="16"/>
      <c r="H178" s="16"/>
      <c r="I178" s="16"/>
      <c r="J178" s="16"/>
      <c r="K178" s="16"/>
      <c r="L178" s="16"/>
      <c r="M178" s="16"/>
    </row>
    <row r="179" spans="2:13" x14ac:dyDescent="0.25">
      <c r="B179" s="16"/>
      <c r="C179" s="16"/>
      <c r="D179" s="16"/>
      <c r="E179" s="16"/>
      <c r="F179" s="16"/>
      <c r="G179" s="16"/>
      <c r="H179" s="16"/>
      <c r="I179" s="16"/>
      <c r="J179" s="16"/>
      <c r="K179" s="16"/>
      <c r="L179" s="16"/>
      <c r="M179" s="16"/>
    </row>
  </sheetData>
  <sheetProtection sheet="1" selectLockedCells="1"/>
  <mergeCells count="12">
    <mergeCell ref="B17:M17"/>
    <mergeCell ref="C14:M14"/>
    <mergeCell ref="C12:M12"/>
    <mergeCell ref="B1:M1"/>
    <mergeCell ref="B2:M2"/>
    <mergeCell ref="B3:M4"/>
    <mergeCell ref="C6:M7"/>
    <mergeCell ref="C8:M9"/>
    <mergeCell ref="B5:M5"/>
    <mergeCell ref="C10:M10"/>
    <mergeCell ref="B11:M11"/>
    <mergeCell ref="C13:M13"/>
  </mergeCells>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X30"/>
  <sheetViews>
    <sheetView showGridLines="0" zoomScale="70" zoomScaleNormal="70" workbookViewId="0">
      <selection activeCell="C8" sqref="C8"/>
    </sheetView>
  </sheetViews>
  <sheetFormatPr defaultColWidth="9.140625" defaultRowHeight="12.75" x14ac:dyDescent="0.25"/>
  <cols>
    <col min="1" max="1" width="15.85546875" style="55" customWidth="1"/>
    <col min="2" max="2" width="11.5703125" style="55" customWidth="1"/>
    <col min="3" max="3" width="18" style="55" customWidth="1"/>
    <col min="4" max="4" width="18.140625" style="55" customWidth="1"/>
    <col min="5" max="5" width="14.85546875" style="55" customWidth="1"/>
    <col min="6" max="6" width="13.85546875" style="55" customWidth="1"/>
    <col min="7" max="7" width="16.85546875" style="55" customWidth="1"/>
    <col min="8" max="8" width="10.5703125" style="55" customWidth="1"/>
    <col min="9" max="9" width="15.5703125" style="55" customWidth="1"/>
    <col min="10" max="10" width="15.42578125" style="55" customWidth="1"/>
    <col min="11" max="11" width="17.5703125" style="55" customWidth="1"/>
    <col min="12" max="12" width="17.42578125" style="55" customWidth="1"/>
    <col min="13" max="13" width="14.42578125" style="55" customWidth="1"/>
    <col min="14" max="14" width="17.140625" style="55" customWidth="1"/>
    <col min="15" max="15" width="14.140625" style="55" customWidth="1"/>
    <col min="16" max="16" width="16.85546875" style="55" customWidth="1"/>
    <col min="17" max="17" width="3.140625" style="55" customWidth="1"/>
    <col min="18" max="18" width="16.140625" style="55" customWidth="1"/>
    <col min="19" max="19" width="13.42578125" style="55" customWidth="1"/>
    <col min="20" max="20" width="16.5703125" style="55" customWidth="1"/>
    <col min="21" max="21" width="4.140625" style="55" customWidth="1"/>
    <col min="22" max="22" width="17" style="55" customWidth="1"/>
    <col min="23" max="23" width="14.5703125" style="55" customWidth="1"/>
    <col min="24" max="24" width="12.85546875" style="55" customWidth="1"/>
    <col min="25" max="26" width="9.140625" style="55" customWidth="1"/>
    <col min="27" max="27" width="13.85546875" style="55" bestFit="1" customWidth="1"/>
    <col min="28" max="16384" width="9.140625" style="55"/>
  </cols>
  <sheetData>
    <row r="1" spans="1:24" ht="43.35" customHeight="1" x14ac:dyDescent="0.25">
      <c r="A1" s="194" t="s">
        <v>23</v>
      </c>
      <c r="B1" s="194"/>
      <c r="C1" s="194"/>
      <c r="D1" s="194"/>
      <c r="E1" s="194"/>
      <c r="F1" s="194"/>
      <c r="G1" s="194"/>
      <c r="H1" s="194"/>
      <c r="I1" s="194"/>
      <c r="J1" s="194"/>
      <c r="K1" s="194"/>
      <c r="L1" s="53"/>
      <c r="M1" s="54"/>
      <c r="N1" s="54"/>
      <c r="V1" s="53"/>
      <c r="W1" s="53"/>
      <c r="X1" s="54"/>
    </row>
    <row r="2" spans="1:24" ht="31.35" customHeight="1" x14ac:dyDescent="0.25">
      <c r="A2" s="56"/>
      <c r="B2" s="57"/>
      <c r="C2" s="199" t="s">
        <v>47</v>
      </c>
      <c r="D2" s="199"/>
      <c r="E2" s="199"/>
      <c r="F2" s="199"/>
      <c r="G2" s="199"/>
      <c r="H2" s="199"/>
      <c r="I2" s="199"/>
      <c r="J2" s="199"/>
      <c r="K2" s="199"/>
      <c r="L2" s="58"/>
      <c r="M2" s="59"/>
      <c r="N2" s="54"/>
      <c r="V2" s="53"/>
      <c r="W2" s="53"/>
      <c r="X2" s="54"/>
    </row>
    <row r="3" spans="1:24" ht="50.1" customHeight="1" x14ac:dyDescent="0.25">
      <c r="A3" s="60"/>
      <c r="B3" s="60"/>
      <c r="C3" s="60"/>
      <c r="D3" s="60"/>
      <c r="E3" s="60"/>
      <c r="F3" s="60"/>
      <c r="G3" s="60"/>
      <c r="H3" s="60"/>
      <c r="I3" s="60"/>
      <c r="J3" s="60"/>
      <c r="K3" s="60"/>
      <c r="L3" s="202" t="s">
        <v>90</v>
      </c>
      <c r="M3" s="202"/>
      <c r="N3" s="202"/>
      <c r="O3" s="202"/>
      <c r="P3" s="202"/>
      <c r="Q3" s="61"/>
      <c r="R3" s="202" t="s">
        <v>119</v>
      </c>
      <c r="S3" s="202"/>
      <c r="T3" s="202"/>
      <c r="U3" s="62"/>
      <c r="V3" s="202" t="s">
        <v>91</v>
      </c>
      <c r="W3" s="202"/>
      <c r="X3" s="202"/>
    </row>
    <row r="4" spans="1:24" s="62" customFormat="1" ht="52.5" customHeight="1" x14ac:dyDescent="0.25">
      <c r="A4" s="195" t="s">
        <v>24</v>
      </c>
      <c r="B4" s="195" t="s">
        <v>25</v>
      </c>
      <c r="C4" s="195" t="s">
        <v>45</v>
      </c>
      <c r="D4" s="195" t="s">
        <v>42</v>
      </c>
      <c r="E4" s="195" t="s">
        <v>2</v>
      </c>
      <c r="F4" s="195" t="s">
        <v>9</v>
      </c>
      <c r="G4" s="195" t="s">
        <v>26</v>
      </c>
      <c r="H4" s="195" t="s">
        <v>41</v>
      </c>
      <c r="I4" s="195" t="s">
        <v>27</v>
      </c>
      <c r="J4" s="196" t="s">
        <v>28</v>
      </c>
      <c r="K4" s="197" t="s">
        <v>67</v>
      </c>
      <c r="L4" s="195" t="s">
        <v>104</v>
      </c>
      <c r="M4" s="195" t="s">
        <v>71</v>
      </c>
      <c r="N4" s="203" t="s">
        <v>103</v>
      </c>
      <c r="O4" s="195" t="s">
        <v>101</v>
      </c>
      <c r="P4" s="197" t="s">
        <v>102</v>
      </c>
      <c r="R4" s="203" t="s">
        <v>105</v>
      </c>
      <c r="S4" s="197" t="s">
        <v>106</v>
      </c>
      <c r="T4" s="197" t="s">
        <v>102</v>
      </c>
      <c r="V4" s="195" t="s">
        <v>14</v>
      </c>
      <c r="W4" s="201" t="s">
        <v>40</v>
      </c>
      <c r="X4" s="201"/>
    </row>
    <row r="5" spans="1:24" ht="42" customHeight="1" x14ac:dyDescent="0.25">
      <c r="A5" s="195"/>
      <c r="B5" s="195"/>
      <c r="C5" s="195"/>
      <c r="D5" s="195"/>
      <c r="E5" s="195"/>
      <c r="F5" s="195"/>
      <c r="G5" s="195"/>
      <c r="H5" s="195"/>
      <c r="I5" s="195"/>
      <c r="J5" s="196"/>
      <c r="K5" s="197"/>
      <c r="L5" s="195"/>
      <c r="M5" s="195"/>
      <c r="N5" s="203"/>
      <c r="O5" s="195"/>
      <c r="P5" s="197"/>
      <c r="R5" s="203"/>
      <c r="S5" s="197"/>
      <c r="T5" s="197"/>
      <c r="V5" s="195"/>
      <c r="W5" s="63" t="s">
        <v>15</v>
      </c>
      <c r="X5" s="63" t="s">
        <v>16</v>
      </c>
    </row>
    <row r="6" spans="1:24" ht="20.85" customHeight="1" x14ac:dyDescent="0.25">
      <c r="A6" s="195"/>
      <c r="B6" s="195"/>
      <c r="C6" s="195"/>
      <c r="D6" s="179" t="s">
        <v>17</v>
      </c>
      <c r="E6" s="179" t="s">
        <v>0</v>
      </c>
      <c r="F6" s="179" t="s">
        <v>1</v>
      </c>
      <c r="G6" s="188" t="s">
        <v>57</v>
      </c>
      <c r="H6" s="179" t="s">
        <v>3</v>
      </c>
      <c r="I6" s="179" t="s">
        <v>58</v>
      </c>
      <c r="J6" s="188" t="s">
        <v>44</v>
      </c>
      <c r="K6" s="188" t="s">
        <v>59</v>
      </c>
      <c r="L6" s="204" t="s">
        <v>56</v>
      </c>
      <c r="M6" s="179" t="s">
        <v>22</v>
      </c>
      <c r="N6" s="192" t="s">
        <v>112</v>
      </c>
      <c r="O6" s="181" t="s">
        <v>18</v>
      </c>
      <c r="P6" s="188" t="s">
        <v>55</v>
      </c>
      <c r="Q6" s="64"/>
      <c r="R6" s="188" t="s">
        <v>43</v>
      </c>
      <c r="S6" s="181" t="s">
        <v>19</v>
      </c>
      <c r="T6" s="188" t="s">
        <v>60</v>
      </c>
      <c r="U6" s="62"/>
      <c r="V6" s="179" t="s">
        <v>20</v>
      </c>
      <c r="W6" s="188" t="s">
        <v>108</v>
      </c>
      <c r="X6" s="179" t="s">
        <v>107</v>
      </c>
    </row>
    <row r="7" spans="1:24" ht="23.85" customHeight="1" x14ac:dyDescent="0.25">
      <c r="A7" s="195"/>
      <c r="B7" s="195"/>
      <c r="C7" s="195"/>
      <c r="D7" s="179"/>
      <c r="E7" s="179"/>
      <c r="F7" s="179"/>
      <c r="G7" s="188"/>
      <c r="H7" s="179"/>
      <c r="I7" s="179"/>
      <c r="J7" s="188"/>
      <c r="K7" s="188"/>
      <c r="L7" s="204"/>
      <c r="M7" s="179"/>
      <c r="N7" s="192"/>
      <c r="O7" s="182"/>
      <c r="P7" s="188"/>
      <c r="Q7" s="65"/>
      <c r="R7" s="188"/>
      <c r="S7" s="182"/>
      <c r="T7" s="188"/>
      <c r="U7" s="62"/>
      <c r="V7" s="179"/>
      <c r="W7" s="188"/>
      <c r="X7" s="179"/>
    </row>
    <row r="8" spans="1:24" ht="30" customHeight="1" x14ac:dyDescent="0.25">
      <c r="A8" s="189" t="s">
        <v>7</v>
      </c>
      <c r="B8" s="190" t="s">
        <v>5</v>
      </c>
      <c r="C8" s="26"/>
      <c r="D8" s="26">
        <v>1</v>
      </c>
      <c r="E8" s="23">
        <v>1</v>
      </c>
      <c r="F8" s="66">
        <v>648</v>
      </c>
      <c r="G8" s="66">
        <f>E8*F8/1000</f>
        <v>0.64800000000000002</v>
      </c>
      <c r="H8" s="28">
        <v>0.91</v>
      </c>
      <c r="I8" s="67">
        <f>G8/H8</f>
        <v>0.71208791208791211</v>
      </c>
      <c r="J8" s="68">
        <f>(E8*2)-I8</f>
        <v>1.2879120879120878</v>
      </c>
      <c r="K8" s="69">
        <f>I8+J8</f>
        <v>2</v>
      </c>
      <c r="L8" s="70">
        <f>D8*I8/100</f>
        <v>7.120879120879121E-3</v>
      </c>
      <c r="M8" s="26">
        <v>99.1</v>
      </c>
      <c r="N8" s="71">
        <f>L8 * (100/M8)</f>
        <v>7.1855490624410908E-3</v>
      </c>
      <c r="O8" s="26">
        <v>7.1999999999999998E-3</v>
      </c>
      <c r="P8" s="68">
        <f>O8*K8/N8</f>
        <v>2.0040222222222219</v>
      </c>
      <c r="R8" s="72">
        <f>N8*1000</f>
        <v>7.1855490624410905</v>
      </c>
      <c r="S8" s="26">
        <v>10</v>
      </c>
      <c r="T8" s="68">
        <f>K8*S8/R8</f>
        <v>2.7833641975308643</v>
      </c>
      <c r="V8" s="67">
        <v>1.7999999999999999E-2</v>
      </c>
      <c r="W8" s="73">
        <f>(L8/E8)/V8</f>
        <v>0.39560439560439564</v>
      </c>
      <c r="X8" s="68">
        <f>W8*1000</f>
        <v>395.60439560439562</v>
      </c>
    </row>
    <row r="9" spans="1:24" ht="30" customHeight="1" x14ac:dyDescent="0.25">
      <c r="A9" s="189"/>
      <c r="B9" s="190"/>
      <c r="C9" s="66" t="s">
        <v>10</v>
      </c>
      <c r="D9" s="74"/>
      <c r="E9" s="23">
        <v>1</v>
      </c>
      <c r="F9" s="66">
        <v>648</v>
      </c>
      <c r="G9" s="66">
        <f>E9*F9/1000</f>
        <v>0.64800000000000002</v>
      </c>
      <c r="H9" s="28">
        <v>0.91</v>
      </c>
      <c r="I9" s="67">
        <f>G9/H9</f>
        <v>0.71208791208791211</v>
      </c>
      <c r="J9" s="68">
        <f>(E9*2)-I9</f>
        <v>1.2879120879120878</v>
      </c>
      <c r="K9" s="69">
        <f>I9+J9</f>
        <v>2</v>
      </c>
      <c r="L9" s="75"/>
      <c r="M9" s="75"/>
      <c r="N9" s="75"/>
      <c r="O9" s="76"/>
      <c r="P9" s="76"/>
      <c r="Q9" s="77"/>
      <c r="R9" s="75"/>
      <c r="S9" s="76"/>
      <c r="T9" s="76"/>
      <c r="W9" s="78"/>
    </row>
    <row r="10" spans="1:24" s="60" customFormat="1" ht="15.6" customHeight="1" x14ac:dyDescent="0.25">
      <c r="A10" s="79"/>
      <c r="B10" s="79"/>
      <c r="C10" s="79"/>
      <c r="D10" s="79"/>
      <c r="E10" s="80"/>
      <c r="F10" s="79"/>
      <c r="G10" s="79"/>
      <c r="H10" s="81"/>
      <c r="I10" s="81"/>
      <c r="J10" s="82"/>
      <c r="K10" s="83"/>
      <c r="L10" s="76"/>
      <c r="M10" s="76"/>
      <c r="N10" s="76"/>
      <c r="O10" s="76"/>
      <c r="P10" s="76"/>
      <c r="Q10" s="77"/>
      <c r="R10" s="76"/>
      <c r="S10" s="76"/>
      <c r="T10" s="76"/>
      <c r="V10" s="79"/>
      <c r="W10" s="84"/>
      <c r="X10" s="79"/>
    </row>
    <row r="11" spans="1:24" ht="30" customHeight="1" x14ac:dyDescent="0.25">
      <c r="A11" s="191" t="s">
        <v>88</v>
      </c>
      <c r="B11" s="200" t="s">
        <v>6</v>
      </c>
      <c r="C11" s="26"/>
      <c r="D11" s="26">
        <v>1</v>
      </c>
      <c r="E11" s="23">
        <v>1</v>
      </c>
      <c r="F11" s="66">
        <v>648</v>
      </c>
      <c r="G11" s="66">
        <f>E11*F11/1000</f>
        <v>0.64800000000000002</v>
      </c>
      <c r="H11" s="35">
        <v>0.98</v>
      </c>
      <c r="I11" s="67">
        <f>G11/H11</f>
        <v>0.66122448979591841</v>
      </c>
      <c r="J11" s="68">
        <f>(E11*2)-I11</f>
        <v>1.3387755102040817</v>
      </c>
      <c r="K11" s="69">
        <f>I11+J11</f>
        <v>2</v>
      </c>
      <c r="L11" s="70">
        <f>D11*I11/100</f>
        <v>6.6122448979591842E-3</v>
      </c>
      <c r="M11" s="26">
        <v>99.4</v>
      </c>
      <c r="N11" s="71">
        <f>L11 * (100/M11)</f>
        <v>6.6521578450293595E-3</v>
      </c>
      <c r="O11" s="26"/>
      <c r="P11" s="68">
        <f>O11*K11/N11</f>
        <v>0</v>
      </c>
      <c r="R11" s="72">
        <f>N11*1000</f>
        <v>6.6521578450293593</v>
      </c>
      <c r="S11" s="26">
        <v>10</v>
      </c>
      <c r="T11" s="68">
        <f>K11*S11/R11</f>
        <v>3.0065432098765434</v>
      </c>
      <c r="V11" s="67">
        <v>1.7999999999999999E-2</v>
      </c>
      <c r="W11" s="73">
        <f>(L11/E11)/V11</f>
        <v>0.36734693877551028</v>
      </c>
      <c r="X11" s="68">
        <f>W11*1000</f>
        <v>367.3469387755103</v>
      </c>
    </row>
    <row r="12" spans="1:24" ht="30" customHeight="1" x14ac:dyDescent="0.25">
      <c r="A12" s="191"/>
      <c r="B12" s="200"/>
      <c r="C12" s="66" t="s">
        <v>10</v>
      </c>
      <c r="D12" s="74"/>
      <c r="E12" s="23">
        <v>1</v>
      </c>
      <c r="F12" s="66">
        <v>648</v>
      </c>
      <c r="G12" s="66">
        <f>E12*F12/1000</f>
        <v>0.64800000000000002</v>
      </c>
      <c r="H12" s="35">
        <v>0.98</v>
      </c>
      <c r="I12" s="67">
        <f>G12/H12</f>
        <v>0.66122448979591841</v>
      </c>
      <c r="J12" s="68">
        <f>(E12*2)-I12</f>
        <v>1.3387755102040817</v>
      </c>
      <c r="K12" s="69">
        <f>I12+J12</f>
        <v>2</v>
      </c>
      <c r="L12" s="75"/>
      <c r="M12" s="75"/>
      <c r="N12" s="75"/>
      <c r="O12" s="76"/>
      <c r="P12" s="76"/>
      <c r="Q12" s="77"/>
      <c r="R12" s="75"/>
      <c r="S12" s="76"/>
      <c r="T12" s="76"/>
      <c r="W12" s="78"/>
    </row>
    <row r="13" spans="1:24" s="60" customFormat="1" ht="22.5" customHeight="1" x14ac:dyDescent="0.25">
      <c r="A13" s="79"/>
      <c r="B13" s="79"/>
      <c r="C13" s="79"/>
      <c r="D13" s="79"/>
      <c r="E13" s="80"/>
      <c r="F13" s="79"/>
      <c r="G13" s="79"/>
      <c r="H13" s="81"/>
      <c r="I13" s="81"/>
      <c r="J13" s="82"/>
      <c r="K13" s="83"/>
      <c r="L13" s="76"/>
      <c r="M13" s="76"/>
      <c r="N13" s="76"/>
      <c r="O13" s="76"/>
      <c r="P13" s="76"/>
      <c r="Q13" s="77"/>
      <c r="R13" s="76"/>
      <c r="S13" s="76"/>
      <c r="T13" s="76"/>
      <c r="V13" s="79"/>
      <c r="W13" s="84"/>
      <c r="X13" s="79"/>
    </row>
    <row r="14" spans="1:24" ht="30" customHeight="1" x14ac:dyDescent="0.25">
      <c r="A14" s="186" t="s">
        <v>8</v>
      </c>
      <c r="B14" s="187" t="s">
        <v>4</v>
      </c>
      <c r="C14" s="26" t="s">
        <v>155</v>
      </c>
      <c r="D14" s="26">
        <v>4</v>
      </c>
      <c r="E14" s="23">
        <v>1</v>
      </c>
      <c r="F14" s="66">
        <v>648</v>
      </c>
      <c r="G14" s="66">
        <f>E14*F14/1000</f>
        <v>0.64800000000000002</v>
      </c>
      <c r="H14" s="33">
        <v>0.80600000000000005</v>
      </c>
      <c r="I14" s="67">
        <f>G14/H14</f>
        <v>0.80397022332506196</v>
      </c>
      <c r="J14" s="68">
        <f>(E14*2)-I14</f>
        <v>1.1960297766749379</v>
      </c>
      <c r="K14" s="69">
        <f>I14+J14</f>
        <v>2</v>
      </c>
      <c r="L14" s="70">
        <f>D14*I14/100</f>
        <v>3.2158808933002478E-2</v>
      </c>
      <c r="M14" s="26">
        <v>79.06</v>
      </c>
      <c r="N14" s="71">
        <f>L14 * (100/M14)</f>
        <v>4.0676459566155419E-2</v>
      </c>
      <c r="O14" s="26"/>
      <c r="P14" s="68">
        <f>O14*K14/N14</f>
        <v>0</v>
      </c>
      <c r="R14" s="72">
        <f>N14*1000</f>
        <v>40.676459566155422</v>
      </c>
      <c r="S14" s="26">
        <v>10</v>
      </c>
      <c r="T14" s="68">
        <f>K14*S14/R14</f>
        <v>0.49168487654320997</v>
      </c>
      <c r="V14" s="67">
        <v>1.7999999999999999E-2</v>
      </c>
      <c r="W14" s="73">
        <f>(L14/E14)/V14</f>
        <v>1.7866004962779156</v>
      </c>
      <c r="X14" s="68">
        <f>W14*1000</f>
        <v>1786.6004962779157</v>
      </c>
    </row>
    <row r="15" spans="1:24" ht="30" customHeight="1" x14ac:dyDescent="0.25">
      <c r="A15" s="186"/>
      <c r="B15" s="187"/>
      <c r="C15" s="66" t="s">
        <v>10</v>
      </c>
      <c r="D15" s="74"/>
      <c r="E15" s="23">
        <v>1</v>
      </c>
      <c r="F15" s="66">
        <v>648</v>
      </c>
      <c r="G15" s="66">
        <f>E15*F15/1000</f>
        <v>0.64800000000000002</v>
      </c>
      <c r="H15" s="33">
        <v>0.80600000000000005</v>
      </c>
      <c r="I15" s="67">
        <f>G15/H15</f>
        <v>0.80397022332506196</v>
      </c>
      <c r="J15" s="68">
        <f>(E15*2)-I15</f>
        <v>1.1960297766749379</v>
      </c>
      <c r="K15" s="69">
        <f>I15+J15</f>
        <v>2</v>
      </c>
      <c r="L15" s="75"/>
      <c r="M15" s="75"/>
      <c r="N15" s="75"/>
      <c r="O15" s="76"/>
      <c r="P15" s="76"/>
      <c r="Q15" s="77"/>
      <c r="R15" s="75"/>
      <c r="S15" s="76"/>
      <c r="W15" s="78"/>
    </row>
    <row r="16" spans="1:24" ht="17.100000000000001" customHeight="1" x14ac:dyDescent="0.25">
      <c r="A16" s="85"/>
      <c r="B16" s="85"/>
      <c r="C16" s="85"/>
      <c r="D16" s="85"/>
      <c r="E16" s="86"/>
      <c r="F16" s="85"/>
      <c r="G16" s="85"/>
      <c r="H16" s="85"/>
      <c r="I16" s="87"/>
      <c r="J16" s="85"/>
      <c r="K16" s="88"/>
      <c r="L16" s="89"/>
      <c r="M16" s="89"/>
      <c r="N16" s="76"/>
      <c r="O16" s="76"/>
      <c r="P16" s="76"/>
      <c r="Q16" s="77"/>
      <c r="R16" s="76"/>
      <c r="S16" s="76"/>
      <c r="T16" s="76"/>
      <c r="V16" s="85"/>
      <c r="W16" s="90"/>
      <c r="X16" s="85"/>
    </row>
    <row r="17" spans="1:24" ht="30" customHeight="1" x14ac:dyDescent="0.25">
      <c r="A17" s="184" t="s">
        <v>11</v>
      </c>
      <c r="B17" s="185" t="s">
        <v>6</v>
      </c>
      <c r="C17" s="34" t="s">
        <v>46</v>
      </c>
      <c r="D17" s="26">
        <v>1</v>
      </c>
      <c r="E17" s="23">
        <v>1</v>
      </c>
      <c r="F17" s="66">
        <v>648</v>
      </c>
      <c r="G17" s="66">
        <f>E17*F17/1000</f>
        <v>0.64800000000000002</v>
      </c>
      <c r="H17" s="36">
        <v>0.98</v>
      </c>
      <c r="I17" s="67">
        <f>G17/H17</f>
        <v>0.66122448979591841</v>
      </c>
      <c r="J17" s="68">
        <f>(E17*2)-I17</f>
        <v>1.3387755102040817</v>
      </c>
      <c r="K17" s="69">
        <f>I17+J17</f>
        <v>2</v>
      </c>
      <c r="L17" s="70">
        <f>D17*I17/100</f>
        <v>6.6122448979591842E-3</v>
      </c>
      <c r="M17" s="26">
        <v>99.3</v>
      </c>
      <c r="N17" s="71">
        <f>L17 * (100/M17)</f>
        <v>6.658856896232814E-3</v>
      </c>
      <c r="O17" s="26"/>
      <c r="P17" s="68">
        <f>O17*K17/N17</f>
        <v>0</v>
      </c>
      <c r="R17" s="72">
        <f>N17*1000</f>
        <v>6.6588568962328143</v>
      </c>
      <c r="S17" s="26">
        <v>10</v>
      </c>
      <c r="T17" s="68">
        <f>K17*S17/R17</f>
        <v>3.003518518518518</v>
      </c>
      <c r="V17" s="67">
        <v>1.7999999999999999E-2</v>
      </c>
      <c r="W17" s="73">
        <f>(L17/E17)/V17</f>
        <v>0.36734693877551028</v>
      </c>
      <c r="X17" s="68">
        <f>W17*1000</f>
        <v>367.3469387755103</v>
      </c>
    </row>
    <row r="18" spans="1:24" ht="30" customHeight="1" x14ac:dyDescent="0.25">
      <c r="A18" s="184"/>
      <c r="B18" s="185"/>
      <c r="C18" s="66" t="s">
        <v>10</v>
      </c>
      <c r="D18" s="74"/>
      <c r="E18" s="23">
        <v>1</v>
      </c>
      <c r="F18" s="66">
        <v>648</v>
      </c>
      <c r="G18" s="66">
        <f>E18*F18/1000</f>
        <v>0.64800000000000002</v>
      </c>
      <c r="H18" s="36">
        <v>0.98</v>
      </c>
      <c r="I18" s="67">
        <f>G18/H18</f>
        <v>0.66122448979591841</v>
      </c>
      <c r="J18" s="68">
        <f>(E18*2)-I18</f>
        <v>1.3387755102040817</v>
      </c>
      <c r="K18" s="69">
        <f>I18+J18</f>
        <v>2</v>
      </c>
      <c r="L18" s="75"/>
      <c r="M18" s="75"/>
      <c r="N18" s="75"/>
      <c r="O18" s="76"/>
      <c r="P18" s="76"/>
      <c r="Q18" s="77"/>
      <c r="R18" s="75"/>
      <c r="S18" s="76"/>
      <c r="W18" s="91"/>
    </row>
    <row r="19" spans="1:24" ht="25.5" customHeight="1" x14ac:dyDescent="0.25">
      <c r="A19" s="193" t="s">
        <v>85</v>
      </c>
      <c r="B19" s="193"/>
      <c r="C19" s="193"/>
      <c r="D19" s="193"/>
      <c r="E19" s="85"/>
      <c r="F19" s="85"/>
      <c r="G19" s="85"/>
      <c r="H19" s="85"/>
      <c r="I19" s="85"/>
      <c r="J19" s="85"/>
      <c r="K19" s="85"/>
      <c r="L19" s="92"/>
      <c r="M19" s="85"/>
      <c r="O19" s="93"/>
      <c r="P19" s="93"/>
      <c r="Q19" s="93"/>
      <c r="R19" s="93"/>
      <c r="S19" s="93"/>
      <c r="T19" s="93"/>
    </row>
    <row r="20" spans="1:24" ht="18" x14ac:dyDescent="0.25">
      <c r="A20" s="198" t="s">
        <v>86</v>
      </c>
      <c r="B20" s="198"/>
      <c r="C20" s="198"/>
      <c r="D20" s="198"/>
      <c r="E20" s="85"/>
      <c r="F20" s="85"/>
      <c r="G20" s="85"/>
      <c r="H20" s="85"/>
      <c r="I20" s="85"/>
      <c r="J20" s="85"/>
      <c r="K20" s="85"/>
      <c r="L20" s="92"/>
      <c r="M20" s="85"/>
    </row>
    <row r="21" spans="1:24" ht="18" x14ac:dyDescent="0.25">
      <c r="A21" s="198" t="s">
        <v>87</v>
      </c>
      <c r="B21" s="198"/>
      <c r="C21" s="94"/>
      <c r="D21" s="85"/>
      <c r="E21" s="85"/>
      <c r="F21" s="85"/>
      <c r="G21" s="85"/>
      <c r="H21" s="85"/>
      <c r="I21" s="85"/>
      <c r="J21" s="85"/>
      <c r="K21" s="85"/>
      <c r="L21" s="92"/>
      <c r="M21" s="85"/>
    </row>
    <row r="22" spans="1:24" ht="18" x14ac:dyDescent="0.25">
      <c r="A22" s="198" t="s">
        <v>89</v>
      </c>
      <c r="B22" s="198"/>
      <c r="C22" s="94"/>
      <c r="D22" s="85"/>
      <c r="E22" s="85"/>
      <c r="F22" s="85"/>
      <c r="G22" s="85"/>
      <c r="H22" s="85"/>
      <c r="I22" s="85"/>
      <c r="J22" s="85"/>
      <c r="K22" s="85"/>
      <c r="L22" s="92"/>
      <c r="M22" s="85"/>
    </row>
    <row r="23" spans="1:24" ht="32.1" customHeight="1" x14ac:dyDescent="0.25">
      <c r="A23" s="183" t="s">
        <v>69</v>
      </c>
      <c r="B23" s="183"/>
      <c r="C23" s="183"/>
      <c r="D23" s="183"/>
      <c r="E23" s="183"/>
      <c r="F23" s="85"/>
      <c r="G23" s="85"/>
      <c r="H23" s="85"/>
      <c r="I23" s="85"/>
      <c r="J23" s="85"/>
      <c r="K23" s="95"/>
      <c r="L23" s="95"/>
      <c r="M23" s="95"/>
      <c r="N23" s="96"/>
      <c r="S23" s="95"/>
      <c r="T23" s="95"/>
      <c r="U23" s="95"/>
      <c r="V23" s="95"/>
      <c r="W23" s="96"/>
    </row>
    <row r="24" spans="1:24" ht="30" customHeight="1" x14ac:dyDescent="0.25">
      <c r="A24" s="180" t="s">
        <v>70</v>
      </c>
      <c r="B24" s="180"/>
      <c r="C24" s="180"/>
      <c r="D24" s="180"/>
      <c r="E24" s="180"/>
      <c r="F24" s="180"/>
      <c r="G24" s="85"/>
      <c r="H24" s="85"/>
      <c r="I24" s="85"/>
      <c r="J24" s="85"/>
      <c r="K24" s="85"/>
      <c r="L24" s="85"/>
      <c r="M24" s="85"/>
      <c r="O24" s="93"/>
      <c r="P24" s="93"/>
      <c r="Q24" s="93"/>
      <c r="R24" s="93"/>
      <c r="S24" s="93"/>
    </row>
    <row r="25" spans="1:24" s="78" customFormat="1" ht="25.5" customHeight="1" x14ac:dyDescent="0.25">
      <c r="A25" s="193" t="s">
        <v>162</v>
      </c>
      <c r="B25" s="193"/>
      <c r="C25" s="193"/>
      <c r="D25" s="193"/>
      <c r="E25" s="193"/>
      <c r="F25" s="97"/>
      <c r="G25" s="97"/>
      <c r="H25" s="97"/>
      <c r="I25" s="98"/>
      <c r="J25" s="98"/>
      <c r="K25" s="96"/>
      <c r="L25" s="92"/>
      <c r="M25" s="90"/>
      <c r="N25" s="99"/>
      <c r="O25" s="99"/>
      <c r="P25" s="99"/>
      <c r="Q25" s="99"/>
      <c r="R25" s="99"/>
      <c r="S25" s="100"/>
    </row>
    <row r="26" spans="1:24" s="78" customFormat="1" ht="26.1" customHeight="1" x14ac:dyDescent="0.25">
      <c r="A26" s="193" t="s">
        <v>118</v>
      </c>
      <c r="B26" s="193"/>
      <c r="C26" s="193"/>
      <c r="D26" s="193"/>
      <c r="E26" s="193"/>
      <c r="F26" s="97"/>
      <c r="G26" s="97"/>
      <c r="H26" s="97"/>
      <c r="I26" s="98"/>
      <c r="J26" s="98"/>
      <c r="K26" s="96"/>
      <c r="L26" s="92"/>
      <c r="M26" s="90"/>
      <c r="N26" s="99"/>
      <c r="O26" s="99"/>
      <c r="P26" s="99"/>
      <c r="Q26" s="99"/>
      <c r="R26" s="99"/>
      <c r="S26" s="100"/>
    </row>
    <row r="27" spans="1:24" s="78" customFormat="1" ht="21.6" customHeight="1" x14ac:dyDescent="0.25">
      <c r="A27" s="183" t="s">
        <v>116</v>
      </c>
      <c r="B27" s="183"/>
      <c r="C27" s="183"/>
      <c r="D27" s="183"/>
      <c r="E27" s="183"/>
      <c r="F27" s="183"/>
      <c r="G27" s="183"/>
      <c r="H27" s="101"/>
      <c r="I27" s="98"/>
      <c r="J27" s="98"/>
      <c r="K27" s="96"/>
      <c r="L27" s="92"/>
      <c r="M27" s="90"/>
      <c r="N27" s="99"/>
      <c r="O27" s="99"/>
      <c r="P27" s="99"/>
      <c r="Q27" s="99"/>
      <c r="R27" s="99"/>
      <c r="S27" s="100"/>
    </row>
    <row r="28" spans="1:24" ht="12.6" customHeight="1" x14ac:dyDescent="0.25">
      <c r="L28" s="92"/>
    </row>
    <row r="29" spans="1:24" ht="12.6" customHeight="1" x14ac:dyDescent="0.25">
      <c r="L29" s="92"/>
    </row>
    <row r="30" spans="1:24" ht="12.6" customHeight="1" x14ac:dyDescent="0.25">
      <c r="I30" s="102"/>
      <c r="L30" s="92"/>
    </row>
  </sheetData>
  <sheetProtection sheet="1" selectLockedCells="1"/>
  <mergeCells count="62">
    <mergeCell ref="V6:V7"/>
    <mergeCell ref="W4:X4"/>
    <mergeCell ref="R3:T3"/>
    <mergeCell ref="P4:P5"/>
    <mergeCell ref="R4:R5"/>
    <mergeCell ref="S4:S5"/>
    <mergeCell ref="V3:X3"/>
    <mergeCell ref="L3:P3"/>
    <mergeCell ref="V4:V5"/>
    <mergeCell ref="M4:M5"/>
    <mergeCell ref="N4:N5"/>
    <mergeCell ref="O4:O5"/>
    <mergeCell ref="T4:T5"/>
    <mergeCell ref="L4:L5"/>
    <mergeCell ref="L6:L7"/>
    <mergeCell ref="M6:M7"/>
    <mergeCell ref="P6:P7"/>
    <mergeCell ref="B11:B12"/>
    <mergeCell ref="A19:D19"/>
    <mergeCell ref="A25:E25"/>
    <mergeCell ref="D6:D7"/>
    <mergeCell ref="E6:E7"/>
    <mergeCell ref="F6:F7"/>
    <mergeCell ref="H6:H7"/>
    <mergeCell ref="G6:G7"/>
    <mergeCell ref="I6:I7"/>
    <mergeCell ref="J6:J7"/>
    <mergeCell ref="K6:K7"/>
    <mergeCell ref="C4:C7"/>
    <mergeCell ref="D4:D5"/>
    <mergeCell ref="A26:E26"/>
    <mergeCell ref="A27:G27"/>
    <mergeCell ref="A1:K1"/>
    <mergeCell ref="G4:G5"/>
    <mergeCell ref="B4:B7"/>
    <mergeCell ref="A4:A7"/>
    <mergeCell ref="E4:E5"/>
    <mergeCell ref="F4:F5"/>
    <mergeCell ref="J4:J5"/>
    <mergeCell ref="K4:K5"/>
    <mergeCell ref="H4:H5"/>
    <mergeCell ref="I4:I5"/>
    <mergeCell ref="A20:D20"/>
    <mergeCell ref="A21:B21"/>
    <mergeCell ref="A22:B22"/>
    <mergeCell ref="C2:K2"/>
    <mergeCell ref="X6:X7"/>
    <mergeCell ref="A24:F24"/>
    <mergeCell ref="S6:S7"/>
    <mergeCell ref="A23:E23"/>
    <mergeCell ref="A17:A18"/>
    <mergeCell ref="B17:B18"/>
    <mergeCell ref="A14:A15"/>
    <mergeCell ref="B14:B15"/>
    <mergeCell ref="W6:W7"/>
    <mergeCell ref="R6:R7"/>
    <mergeCell ref="O6:O7"/>
    <mergeCell ref="T6:T7"/>
    <mergeCell ref="A8:A9"/>
    <mergeCell ref="B8:B9"/>
    <mergeCell ref="A11:A12"/>
    <mergeCell ref="N6:N7"/>
  </mergeCells>
  <pageMargins left="0.7" right="0.7" top="0.75" bottom="0.75" header="0.3" footer="0.3"/>
  <pageSetup scale="36"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X17"/>
  <sheetViews>
    <sheetView showGridLines="0" zoomScale="70" zoomScaleNormal="70" workbookViewId="0">
      <selection activeCell="B2" sqref="B2"/>
    </sheetView>
  </sheetViews>
  <sheetFormatPr defaultColWidth="9.140625" defaultRowHeight="12.75" x14ac:dyDescent="0.25"/>
  <cols>
    <col min="1" max="1" width="15.85546875" style="1" customWidth="1"/>
    <col min="2" max="2" width="14.85546875" style="1" customWidth="1"/>
    <col min="3" max="3" width="15.42578125" style="1" customWidth="1"/>
    <col min="4" max="4" width="13.140625" style="1" customWidth="1"/>
    <col min="5" max="5" width="14.85546875" style="1" customWidth="1"/>
    <col min="6" max="6" width="15" style="1" customWidth="1"/>
    <col min="7" max="7" width="20.42578125" style="1" customWidth="1"/>
    <col min="8" max="8" width="16.140625" style="1" customWidth="1"/>
    <col min="9" max="9" width="15.85546875" style="1" customWidth="1"/>
    <col min="10" max="10" width="18.42578125" style="1" customWidth="1"/>
    <col min="11" max="11" width="12.85546875" style="1" customWidth="1"/>
    <col min="12" max="12" width="18.85546875" style="1" customWidth="1"/>
    <col min="13" max="13" width="2.85546875" style="1" customWidth="1"/>
    <col min="14" max="14" width="17.42578125" style="2" customWidth="1"/>
    <col min="15" max="15" width="15.85546875" style="1" customWidth="1"/>
    <col min="16" max="16" width="19.140625" style="1" customWidth="1"/>
    <col min="17" max="17" width="19.85546875" style="1" customWidth="1"/>
    <col min="18" max="16384" width="9.140625" style="1"/>
  </cols>
  <sheetData>
    <row r="1" spans="1:24" ht="41.85" customHeight="1" x14ac:dyDescent="0.25">
      <c r="A1" s="224" t="s">
        <v>48</v>
      </c>
      <c r="B1" s="224"/>
      <c r="C1" s="224"/>
      <c r="D1" s="224"/>
      <c r="E1" s="224"/>
      <c r="F1" s="224"/>
      <c r="G1" s="224"/>
      <c r="H1" s="224"/>
      <c r="I1" s="224"/>
      <c r="J1" s="224"/>
      <c r="K1" s="3"/>
      <c r="L1" s="3"/>
      <c r="M1" s="3"/>
      <c r="N1" s="7"/>
      <c r="O1" s="3"/>
    </row>
    <row r="2" spans="1:24" ht="31.35" customHeight="1" x14ac:dyDescent="0.25">
      <c r="A2" s="24"/>
      <c r="B2" s="23"/>
      <c r="C2" s="228" t="s">
        <v>47</v>
      </c>
      <c r="D2" s="228"/>
      <c r="E2" s="228"/>
      <c r="F2" s="228"/>
      <c r="G2" s="228"/>
      <c r="H2" s="228"/>
      <c r="I2" s="228"/>
      <c r="J2" s="228"/>
      <c r="K2" s="25"/>
      <c r="L2" s="7"/>
      <c r="M2" s="7"/>
      <c r="N2" s="3"/>
      <c r="V2" s="5"/>
      <c r="W2" s="5"/>
      <c r="X2" s="3"/>
    </row>
    <row r="3" spans="1:24" ht="30" customHeight="1" x14ac:dyDescent="0.25">
      <c r="G3" s="219" t="s">
        <v>92</v>
      </c>
      <c r="H3" s="219"/>
      <c r="I3" s="219"/>
      <c r="J3" s="219"/>
      <c r="K3" s="219"/>
      <c r="L3" s="219"/>
      <c r="M3" s="209"/>
      <c r="N3" s="219" t="s">
        <v>93</v>
      </c>
      <c r="O3" s="219"/>
      <c r="P3" s="219"/>
    </row>
    <row r="4" spans="1:24" ht="57" customHeight="1" x14ac:dyDescent="0.25">
      <c r="A4" s="218" t="s">
        <v>24</v>
      </c>
      <c r="B4" s="218" t="s">
        <v>13</v>
      </c>
      <c r="C4" s="225" t="s">
        <v>50</v>
      </c>
      <c r="D4" s="225"/>
      <c r="E4" s="218" t="s">
        <v>2</v>
      </c>
      <c r="F4" s="218" t="s">
        <v>14</v>
      </c>
      <c r="G4" s="218" t="s">
        <v>32</v>
      </c>
      <c r="H4" s="218" t="s">
        <v>29</v>
      </c>
      <c r="I4" s="227" t="s">
        <v>113</v>
      </c>
      <c r="J4" s="225" t="s">
        <v>73</v>
      </c>
      <c r="K4" s="225" t="s">
        <v>51</v>
      </c>
      <c r="L4" s="226" t="s">
        <v>114</v>
      </c>
      <c r="M4" s="210"/>
      <c r="N4" s="225" t="s">
        <v>72</v>
      </c>
      <c r="O4" s="225" t="s">
        <v>65</v>
      </c>
      <c r="P4" s="226" t="s">
        <v>115</v>
      </c>
    </row>
    <row r="5" spans="1:24" ht="42.6" customHeight="1" x14ac:dyDescent="0.25">
      <c r="A5" s="218"/>
      <c r="B5" s="218"/>
      <c r="C5" s="44" t="s">
        <v>16</v>
      </c>
      <c r="D5" s="44" t="s">
        <v>15</v>
      </c>
      <c r="E5" s="218"/>
      <c r="F5" s="218"/>
      <c r="G5" s="218"/>
      <c r="H5" s="218"/>
      <c r="I5" s="227"/>
      <c r="J5" s="225"/>
      <c r="K5" s="225"/>
      <c r="L5" s="226"/>
      <c r="M5" s="210"/>
      <c r="N5" s="225"/>
      <c r="O5" s="225"/>
      <c r="P5" s="226"/>
    </row>
    <row r="6" spans="1:24" ht="21" customHeight="1" x14ac:dyDescent="0.25">
      <c r="A6" s="218"/>
      <c r="B6" s="218"/>
      <c r="C6" s="220" t="s">
        <v>21</v>
      </c>
      <c r="D6" s="220" t="s">
        <v>33</v>
      </c>
      <c r="E6" s="220" t="s">
        <v>0</v>
      </c>
      <c r="F6" s="220" t="s">
        <v>1</v>
      </c>
      <c r="G6" s="222" t="s">
        <v>49</v>
      </c>
      <c r="H6" s="220" t="s">
        <v>3</v>
      </c>
      <c r="I6" s="216" t="s">
        <v>61</v>
      </c>
      <c r="J6" s="216" t="s">
        <v>111</v>
      </c>
      <c r="K6" s="213" t="s">
        <v>52</v>
      </c>
      <c r="L6" s="207" t="s">
        <v>62</v>
      </c>
      <c r="M6" s="210"/>
      <c r="N6" s="207" t="s">
        <v>63</v>
      </c>
      <c r="O6" s="213" t="s">
        <v>53</v>
      </c>
      <c r="P6" s="207" t="s">
        <v>64</v>
      </c>
      <c r="Q6" s="21"/>
    </row>
    <row r="7" spans="1:24" s="9" customFormat="1" ht="32.1" customHeight="1" x14ac:dyDescent="0.25">
      <c r="A7" s="218"/>
      <c r="B7" s="218"/>
      <c r="C7" s="221"/>
      <c r="D7" s="221"/>
      <c r="E7" s="221"/>
      <c r="F7" s="221"/>
      <c r="G7" s="223"/>
      <c r="H7" s="221"/>
      <c r="I7" s="217"/>
      <c r="J7" s="217"/>
      <c r="K7" s="214"/>
      <c r="L7" s="208"/>
      <c r="M7" s="211"/>
      <c r="N7" s="208"/>
      <c r="O7" s="214"/>
      <c r="P7" s="208"/>
    </row>
    <row r="8" spans="1:24" ht="44.85" customHeight="1" x14ac:dyDescent="0.25">
      <c r="A8" s="212" t="s">
        <v>31</v>
      </c>
      <c r="B8" s="26" t="s">
        <v>12</v>
      </c>
      <c r="C8" s="37">
        <v>100</v>
      </c>
      <c r="D8" s="38">
        <f>C8/1000</f>
        <v>0.1</v>
      </c>
      <c r="E8" s="23">
        <v>1</v>
      </c>
      <c r="F8" s="29">
        <v>1.7999999999999999E-2</v>
      </c>
      <c r="G8" s="32">
        <f>D8*F8*E8</f>
        <v>1.8E-3</v>
      </c>
      <c r="H8" s="26">
        <v>90.5</v>
      </c>
      <c r="I8" s="31">
        <f>E8*2</f>
        <v>2</v>
      </c>
      <c r="J8" s="52">
        <f>G8 * (100/H8)</f>
        <v>1.9889502762430941E-3</v>
      </c>
      <c r="K8" s="26">
        <v>0.02</v>
      </c>
      <c r="L8" s="30">
        <f>K8*I8/J8</f>
        <v>20.111111111111111</v>
      </c>
      <c r="M8" s="42"/>
      <c r="N8" s="41">
        <f>J8*1000</f>
        <v>1.9889502762430942</v>
      </c>
      <c r="O8" s="26">
        <v>20</v>
      </c>
      <c r="P8" s="30">
        <f>I8*O8/N8</f>
        <v>20.111111111111107</v>
      </c>
    </row>
    <row r="9" spans="1:24" ht="30" customHeight="1" x14ac:dyDescent="0.25">
      <c r="A9" s="212"/>
      <c r="B9" s="27" t="s">
        <v>10</v>
      </c>
      <c r="C9" s="39"/>
      <c r="D9" s="39"/>
      <c r="E9" s="23">
        <v>1</v>
      </c>
      <c r="F9" s="29">
        <v>1.7999999999999999E-2</v>
      </c>
      <c r="G9" s="40"/>
      <c r="H9" s="39"/>
      <c r="I9" s="31">
        <f>E9*2</f>
        <v>2</v>
      </c>
      <c r="J9" s="12"/>
      <c r="K9" s="14"/>
      <c r="L9" s="14"/>
      <c r="M9" s="13"/>
      <c r="N9" s="12"/>
      <c r="O9" s="14"/>
      <c r="P9" s="14"/>
      <c r="Q9" s="19"/>
    </row>
    <row r="10" spans="1:24" ht="24.6" customHeight="1" x14ac:dyDescent="0.25">
      <c r="A10" s="205" t="s">
        <v>83</v>
      </c>
      <c r="B10" s="205"/>
      <c r="C10" s="205"/>
      <c r="D10" s="20"/>
      <c r="E10" s="20"/>
      <c r="F10" s="6"/>
      <c r="G10" s="6"/>
      <c r="H10" s="6"/>
      <c r="I10" s="6"/>
      <c r="J10" s="51"/>
      <c r="K10" s="22"/>
      <c r="L10" s="22"/>
      <c r="M10" s="22"/>
      <c r="N10" s="22"/>
      <c r="O10" s="15"/>
      <c r="P10" s="15"/>
      <c r="Q10" s="15"/>
    </row>
    <row r="11" spans="1:24" ht="24.6" customHeight="1" x14ac:dyDescent="0.25">
      <c r="A11" s="206" t="s">
        <v>84</v>
      </c>
      <c r="B11" s="206"/>
      <c r="C11" s="206"/>
      <c r="D11" s="20"/>
      <c r="K11" s="22"/>
      <c r="L11" s="22"/>
      <c r="M11" s="22"/>
      <c r="N11" s="22"/>
      <c r="O11" s="22"/>
    </row>
    <row r="12" spans="1:24" s="43" customFormat="1" ht="27" customHeight="1" x14ac:dyDescent="0.25">
      <c r="A12" s="215" t="s">
        <v>117</v>
      </c>
      <c r="B12" s="215"/>
      <c r="C12" s="215"/>
      <c r="D12" s="215"/>
      <c r="E12" s="215"/>
      <c r="F12" s="215"/>
      <c r="G12" s="215"/>
      <c r="H12" s="215"/>
      <c r="I12" s="46"/>
      <c r="J12" s="47"/>
      <c r="K12" s="45"/>
      <c r="L12" s="47"/>
      <c r="M12" s="8"/>
      <c r="N12" s="47"/>
      <c r="O12" s="48"/>
      <c r="P12" s="47"/>
      <c r="Q12" s="48"/>
      <c r="R12" s="48"/>
      <c r="S12" s="49"/>
    </row>
    <row r="13" spans="1:24" ht="18.95" customHeight="1" x14ac:dyDescent="0.25">
      <c r="A13" s="205" t="s">
        <v>74</v>
      </c>
      <c r="B13" s="205"/>
      <c r="C13" s="205"/>
      <c r="D13" s="205"/>
      <c r="E13" s="205"/>
      <c r="F13" s="6"/>
      <c r="G13" s="6"/>
      <c r="H13" s="6"/>
      <c r="I13" s="6"/>
      <c r="J13" s="15"/>
      <c r="K13" s="15"/>
      <c r="L13" s="15"/>
      <c r="M13" s="15"/>
      <c r="N13" s="14"/>
      <c r="O13" s="14"/>
      <c r="P13" s="14"/>
      <c r="Q13" s="14"/>
    </row>
    <row r="14" spans="1:24" ht="24" customHeight="1" x14ac:dyDescent="0.25">
      <c r="A14" s="205" t="s">
        <v>75</v>
      </c>
      <c r="B14" s="205"/>
      <c r="C14" s="205"/>
      <c r="D14" s="205"/>
      <c r="E14" s="205"/>
      <c r="F14" s="205"/>
      <c r="G14" s="6"/>
      <c r="H14" s="6"/>
      <c r="I14" s="6"/>
      <c r="J14" s="50"/>
      <c r="K14" s="15"/>
      <c r="L14" s="15"/>
      <c r="M14" s="15"/>
      <c r="N14" s="14"/>
      <c r="O14" s="14"/>
      <c r="P14" s="14"/>
      <c r="Q14" s="14"/>
    </row>
    <row r="16" spans="1:24" ht="12" customHeight="1" x14ac:dyDescent="0.25"/>
    <row r="17" spans="1:17" ht="18" x14ac:dyDescent="0.25">
      <c r="A17" s="10"/>
      <c r="B17" s="6"/>
      <c r="C17" s="6"/>
      <c r="D17" s="6"/>
      <c r="E17" s="6"/>
      <c r="F17" s="6"/>
      <c r="G17" s="6"/>
      <c r="H17" s="6"/>
      <c r="I17" s="6"/>
      <c r="J17" s="6"/>
      <c r="K17" s="6"/>
      <c r="L17" s="6"/>
      <c r="M17" s="6"/>
      <c r="N17" s="11"/>
      <c r="O17" s="6"/>
      <c r="P17" s="6"/>
      <c r="Q17" s="6"/>
    </row>
  </sheetData>
  <sheetProtection sheet="1" selectLockedCells="1"/>
  <mergeCells count="38">
    <mergeCell ref="A1:J1"/>
    <mergeCell ref="N3:P3"/>
    <mergeCell ref="N4:N5"/>
    <mergeCell ref="O4:O5"/>
    <mergeCell ref="P4:P5"/>
    <mergeCell ref="J4:J5"/>
    <mergeCell ref="K4:K5"/>
    <mergeCell ref="L4:L5"/>
    <mergeCell ref="C4:D4"/>
    <mergeCell ref="H4:H5"/>
    <mergeCell ref="I4:I5"/>
    <mergeCell ref="A4:A7"/>
    <mergeCell ref="B4:B7"/>
    <mergeCell ref="C2:J2"/>
    <mergeCell ref="C6:C7"/>
    <mergeCell ref="D6:D7"/>
    <mergeCell ref="K6:K7"/>
    <mergeCell ref="E6:E7"/>
    <mergeCell ref="F6:F7"/>
    <mergeCell ref="G6:G7"/>
    <mergeCell ref="H6:H7"/>
    <mergeCell ref="I6:I7"/>
    <mergeCell ref="A14:F14"/>
    <mergeCell ref="A10:C10"/>
    <mergeCell ref="A11:C11"/>
    <mergeCell ref="P6:P7"/>
    <mergeCell ref="M3:M7"/>
    <mergeCell ref="A8:A9"/>
    <mergeCell ref="L6:L7"/>
    <mergeCell ref="N6:N7"/>
    <mergeCell ref="O6:O7"/>
    <mergeCell ref="A12:H12"/>
    <mergeCell ref="A13:E13"/>
    <mergeCell ref="J6:J7"/>
    <mergeCell ref="E4:E5"/>
    <mergeCell ref="G4:G5"/>
    <mergeCell ref="F4:F5"/>
    <mergeCell ref="G3:L3"/>
  </mergeCells>
  <pageMargins left="0.7" right="0.7" top="0.75" bottom="0.75" header="0.3" footer="0.3"/>
  <pageSetup scale="3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J25"/>
  <sheetViews>
    <sheetView showGridLines="0" zoomScaleNormal="100" workbookViewId="0">
      <selection activeCell="F15" sqref="F15"/>
    </sheetView>
  </sheetViews>
  <sheetFormatPr defaultColWidth="10.85546875" defaultRowHeight="14.25" x14ac:dyDescent="0.2"/>
  <cols>
    <col min="1" max="1" width="4.85546875" style="103" customWidth="1"/>
    <col min="2" max="2" width="7.140625" style="121" customWidth="1"/>
    <col min="3" max="3" width="10.85546875" style="121" customWidth="1"/>
    <col min="4" max="5" width="14.5703125" style="104" customWidth="1"/>
    <col min="6" max="6" width="18" style="104" customWidth="1"/>
    <col min="7" max="7" width="19.85546875" style="104" customWidth="1"/>
    <col min="8" max="8" width="15.85546875" style="104" customWidth="1"/>
    <col min="9" max="9" width="11.140625" style="104" customWidth="1"/>
    <col min="10" max="10" width="10.85546875" style="104"/>
    <col min="11" max="12" width="7.85546875" style="104" customWidth="1"/>
    <col min="13" max="13" width="8.140625" style="104" customWidth="1"/>
    <col min="14" max="257" width="10.85546875" style="104"/>
    <col min="258" max="258" width="55.85546875" style="104" customWidth="1"/>
    <col min="259" max="263" width="18.85546875" style="104" customWidth="1"/>
    <col min="264" max="513" width="10.85546875" style="104"/>
    <col min="514" max="514" width="55.85546875" style="104" customWidth="1"/>
    <col min="515" max="519" width="18.85546875" style="104" customWidth="1"/>
    <col min="520" max="769" width="10.85546875" style="104"/>
    <col min="770" max="770" width="55.85546875" style="104" customWidth="1"/>
    <col min="771" max="775" width="18.85546875" style="104" customWidth="1"/>
    <col min="776" max="1025" width="10.85546875" style="104"/>
    <col min="1026" max="1026" width="55.85546875" style="104" customWidth="1"/>
    <col min="1027" max="1031" width="18.85546875" style="104" customWidth="1"/>
    <col min="1032" max="1281" width="10.85546875" style="104"/>
    <col min="1282" max="1282" width="55.85546875" style="104" customWidth="1"/>
    <col min="1283" max="1287" width="18.85546875" style="104" customWidth="1"/>
    <col min="1288" max="1537" width="10.85546875" style="104"/>
    <col min="1538" max="1538" width="55.85546875" style="104" customWidth="1"/>
    <col min="1539" max="1543" width="18.85546875" style="104" customWidth="1"/>
    <col min="1544" max="1793" width="10.85546875" style="104"/>
    <col min="1794" max="1794" width="55.85546875" style="104" customWidth="1"/>
    <col min="1795" max="1799" width="18.85546875" style="104" customWidth="1"/>
    <col min="1800" max="2049" width="10.85546875" style="104"/>
    <col min="2050" max="2050" width="55.85546875" style="104" customWidth="1"/>
    <col min="2051" max="2055" width="18.85546875" style="104" customWidth="1"/>
    <col min="2056" max="2305" width="10.85546875" style="104"/>
    <col min="2306" max="2306" width="55.85546875" style="104" customWidth="1"/>
    <col min="2307" max="2311" width="18.85546875" style="104" customWidth="1"/>
    <col min="2312" max="2561" width="10.85546875" style="104"/>
    <col min="2562" max="2562" width="55.85546875" style="104" customWidth="1"/>
    <col min="2563" max="2567" width="18.85546875" style="104" customWidth="1"/>
    <col min="2568" max="2817" width="10.85546875" style="104"/>
    <col min="2818" max="2818" width="55.85546875" style="104" customWidth="1"/>
    <col min="2819" max="2823" width="18.85546875" style="104" customWidth="1"/>
    <col min="2824" max="3073" width="10.85546875" style="104"/>
    <col min="3074" max="3074" width="55.85546875" style="104" customWidth="1"/>
    <col min="3075" max="3079" width="18.85546875" style="104" customWidth="1"/>
    <col min="3080" max="3329" width="10.85546875" style="104"/>
    <col min="3330" max="3330" width="55.85546875" style="104" customWidth="1"/>
    <col min="3331" max="3335" width="18.85546875" style="104" customWidth="1"/>
    <col min="3336" max="3585" width="10.85546875" style="104"/>
    <col min="3586" max="3586" width="55.85546875" style="104" customWidth="1"/>
    <col min="3587" max="3591" width="18.85546875" style="104" customWidth="1"/>
    <col min="3592" max="3841" width="10.85546875" style="104"/>
    <col min="3842" max="3842" width="55.85546875" style="104" customWidth="1"/>
    <col min="3843" max="3847" width="18.85546875" style="104" customWidth="1"/>
    <col min="3848" max="4097" width="10.85546875" style="104"/>
    <col min="4098" max="4098" width="55.85546875" style="104" customWidth="1"/>
    <col min="4099" max="4103" width="18.85546875" style="104" customWidth="1"/>
    <col min="4104" max="4353" width="10.85546875" style="104"/>
    <col min="4354" max="4354" width="55.85546875" style="104" customWidth="1"/>
    <col min="4355" max="4359" width="18.85546875" style="104" customWidth="1"/>
    <col min="4360" max="4609" width="10.85546875" style="104"/>
    <col min="4610" max="4610" width="55.85546875" style="104" customWidth="1"/>
    <col min="4611" max="4615" width="18.85546875" style="104" customWidth="1"/>
    <col min="4616" max="4865" width="10.85546875" style="104"/>
    <col min="4866" max="4866" width="55.85546875" style="104" customWidth="1"/>
    <col min="4867" max="4871" width="18.85546875" style="104" customWidth="1"/>
    <col min="4872" max="5121" width="10.85546875" style="104"/>
    <col min="5122" max="5122" width="55.85546875" style="104" customWidth="1"/>
    <col min="5123" max="5127" width="18.85546875" style="104" customWidth="1"/>
    <col min="5128" max="5377" width="10.85546875" style="104"/>
    <col min="5378" max="5378" width="55.85546875" style="104" customWidth="1"/>
    <col min="5379" max="5383" width="18.85546875" style="104" customWidth="1"/>
    <col min="5384" max="5633" width="10.85546875" style="104"/>
    <col min="5634" max="5634" width="55.85546875" style="104" customWidth="1"/>
    <col min="5635" max="5639" width="18.85546875" style="104" customWidth="1"/>
    <col min="5640" max="5889" width="10.85546875" style="104"/>
    <col min="5890" max="5890" width="55.85546875" style="104" customWidth="1"/>
    <col min="5891" max="5895" width="18.85546875" style="104" customWidth="1"/>
    <col min="5896" max="6145" width="10.85546875" style="104"/>
    <col min="6146" max="6146" width="55.85546875" style="104" customWidth="1"/>
    <col min="6147" max="6151" width="18.85546875" style="104" customWidth="1"/>
    <col min="6152" max="6401" width="10.85546875" style="104"/>
    <col min="6402" max="6402" width="55.85546875" style="104" customWidth="1"/>
    <col min="6403" max="6407" width="18.85546875" style="104" customWidth="1"/>
    <col min="6408" max="6657" width="10.85546875" style="104"/>
    <col min="6658" max="6658" width="55.85546875" style="104" customWidth="1"/>
    <col min="6659" max="6663" width="18.85546875" style="104" customWidth="1"/>
    <col min="6664" max="6913" width="10.85546875" style="104"/>
    <col min="6914" max="6914" width="55.85546875" style="104" customWidth="1"/>
    <col min="6915" max="6919" width="18.85546875" style="104" customWidth="1"/>
    <col min="6920" max="7169" width="10.85546875" style="104"/>
    <col min="7170" max="7170" width="55.85546875" style="104" customWidth="1"/>
    <col min="7171" max="7175" width="18.85546875" style="104" customWidth="1"/>
    <col min="7176" max="7425" width="10.85546875" style="104"/>
    <col min="7426" max="7426" width="55.85546875" style="104" customWidth="1"/>
    <col min="7427" max="7431" width="18.85546875" style="104" customWidth="1"/>
    <col min="7432" max="7681" width="10.85546875" style="104"/>
    <col min="7682" max="7682" width="55.85546875" style="104" customWidth="1"/>
    <col min="7683" max="7687" width="18.85546875" style="104" customWidth="1"/>
    <col min="7688" max="7937" width="10.85546875" style="104"/>
    <col min="7938" max="7938" width="55.85546875" style="104" customWidth="1"/>
    <col min="7939" max="7943" width="18.85546875" style="104" customWidth="1"/>
    <col min="7944" max="8193" width="10.85546875" style="104"/>
    <col min="8194" max="8194" width="55.85546875" style="104" customWidth="1"/>
    <col min="8195" max="8199" width="18.85546875" style="104" customWidth="1"/>
    <col min="8200" max="8449" width="10.85546875" style="104"/>
    <col min="8450" max="8450" width="55.85546875" style="104" customWidth="1"/>
    <col min="8451" max="8455" width="18.85546875" style="104" customWidth="1"/>
    <col min="8456" max="8705" width="10.85546875" style="104"/>
    <col min="8706" max="8706" width="55.85546875" style="104" customWidth="1"/>
    <col min="8707" max="8711" width="18.85546875" style="104" customWidth="1"/>
    <col min="8712" max="8961" width="10.85546875" style="104"/>
    <col min="8962" max="8962" width="55.85546875" style="104" customWidth="1"/>
    <col min="8963" max="8967" width="18.85546875" style="104" customWidth="1"/>
    <col min="8968" max="9217" width="10.85546875" style="104"/>
    <col min="9218" max="9218" width="55.85546875" style="104" customWidth="1"/>
    <col min="9219" max="9223" width="18.85546875" style="104" customWidth="1"/>
    <col min="9224" max="9473" width="10.85546875" style="104"/>
    <col min="9474" max="9474" width="55.85546875" style="104" customWidth="1"/>
    <col min="9475" max="9479" width="18.85546875" style="104" customWidth="1"/>
    <col min="9480" max="9729" width="10.85546875" style="104"/>
    <col min="9730" max="9730" width="55.85546875" style="104" customWidth="1"/>
    <col min="9731" max="9735" width="18.85546875" style="104" customWidth="1"/>
    <col min="9736" max="9985" width="10.85546875" style="104"/>
    <col min="9986" max="9986" width="55.85546875" style="104" customWidth="1"/>
    <col min="9987" max="9991" width="18.85546875" style="104" customWidth="1"/>
    <col min="9992" max="10241" width="10.85546875" style="104"/>
    <col min="10242" max="10242" width="55.85546875" style="104" customWidth="1"/>
    <col min="10243" max="10247" width="18.85546875" style="104" customWidth="1"/>
    <col min="10248" max="10497" width="10.85546875" style="104"/>
    <col min="10498" max="10498" width="55.85546875" style="104" customWidth="1"/>
    <col min="10499" max="10503" width="18.85546875" style="104" customWidth="1"/>
    <col min="10504" max="10753" width="10.85546875" style="104"/>
    <col min="10754" max="10754" width="55.85546875" style="104" customWidth="1"/>
    <col min="10755" max="10759" width="18.85546875" style="104" customWidth="1"/>
    <col min="10760" max="11009" width="10.85546875" style="104"/>
    <col min="11010" max="11010" width="55.85546875" style="104" customWidth="1"/>
    <col min="11011" max="11015" width="18.85546875" style="104" customWidth="1"/>
    <col min="11016" max="11265" width="10.85546875" style="104"/>
    <col min="11266" max="11266" width="55.85546875" style="104" customWidth="1"/>
    <col min="11267" max="11271" width="18.85546875" style="104" customWidth="1"/>
    <col min="11272" max="11521" width="10.85546875" style="104"/>
    <col min="11522" max="11522" width="55.85546875" style="104" customWidth="1"/>
    <col min="11523" max="11527" width="18.85546875" style="104" customWidth="1"/>
    <col min="11528" max="11777" width="10.85546875" style="104"/>
    <col min="11778" max="11778" width="55.85546875" style="104" customWidth="1"/>
    <col min="11779" max="11783" width="18.85546875" style="104" customWidth="1"/>
    <col min="11784" max="12033" width="10.85546875" style="104"/>
    <col min="12034" max="12034" width="55.85546875" style="104" customWidth="1"/>
    <col min="12035" max="12039" width="18.85546875" style="104" customWidth="1"/>
    <col min="12040" max="12289" width="10.85546875" style="104"/>
    <col min="12290" max="12290" width="55.85546875" style="104" customWidth="1"/>
    <col min="12291" max="12295" width="18.85546875" style="104" customWidth="1"/>
    <col min="12296" max="12545" width="10.85546875" style="104"/>
    <col min="12546" max="12546" width="55.85546875" style="104" customWidth="1"/>
    <col min="12547" max="12551" width="18.85546875" style="104" customWidth="1"/>
    <col min="12552" max="12801" width="10.85546875" style="104"/>
    <col min="12802" max="12802" width="55.85546875" style="104" customWidth="1"/>
    <col min="12803" max="12807" width="18.85546875" style="104" customWidth="1"/>
    <col min="12808" max="13057" width="10.85546875" style="104"/>
    <col min="13058" max="13058" width="55.85546875" style="104" customWidth="1"/>
    <col min="13059" max="13063" width="18.85546875" style="104" customWidth="1"/>
    <col min="13064" max="13313" width="10.85546875" style="104"/>
    <col min="13314" max="13314" width="55.85546875" style="104" customWidth="1"/>
    <col min="13315" max="13319" width="18.85546875" style="104" customWidth="1"/>
    <col min="13320" max="13569" width="10.85546875" style="104"/>
    <col min="13570" max="13570" width="55.85546875" style="104" customWidth="1"/>
    <col min="13571" max="13575" width="18.85546875" style="104" customWidth="1"/>
    <col min="13576" max="13825" width="10.85546875" style="104"/>
    <col min="13826" max="13826" width="55.85546875" style="104" customWidth="1"/>
    <col min="13827" max="13831" width="18.85546875" style="104" customWidth="1"/>
    <col min="13832" max="14081" width="10.85546875" style="104"/>
    <col min="14082" max="14082" width="55.85546875" style="104" customWidth="1"/>
    <col min="14083" max="14087" width="18.85546875" style="104" customWidth="1"/>
    <col min="14088" max="14337" width="10.85546875" style="104"/>
    <col min="14338" max="14338" width="55.85546875" style="104" customWidth="1"/>
    <col min="14339" max="14343" width="18.85546875" style="104" customWidth="1"/>
    <col min="14344" max="14593" width="10.85546875" style="104"/>
    <col min="14594" max="14594" width="55.85546875" style="104" customWidth="1"/>
    <col min="14595" max="14599" width="18.85546875" style="104" customWidth="1"/>
    <col min="14600" max="14849" width="10.85546875" style="104"/>
    <col min="14850" max="14850" width="55.85546875" style="104" customWidth="1"/>
    <col min="14851" max="14855" width="18.85546875" style="104" customWidth="1"/>
    <col min="14856" max="15105" width="10.85546875" style="104"/>
    <col min="15106" max="15106" width="55.85546875" style="104" customWidth="1"/>
    <col min="15107" max="15111" width="18.85546875" style="104" customWidth="1"/>
    <col min="15112" max="15361" width="10.85546875" style="104"/>
    <col min="15362" max="15362" width="55.85546875" style="104" customWidth="1"/>
    <col min="15363" max="15367" width="18.85546875" style="104" customWidth="1"/>
    <col min="15368" max="15617" width="10.85546875" style="104"/>
    <col min="15618" max="15618" width="55.85546875" style="104" customWidth="1"/>
    <col min="15619" max="15623" width="18.85546875" style="104" customWidth="1"/>
    <col min="15624" max="15873" width="10.85546875" style="104"/>
    <col min="15874" max="15874" width="55.85546875" style="104" customWidth="1"/>
    <col min="15875" max="15879" width="18.85546875" style="104" customWidth="1"/>
    <col min="15880" max="16129" width="10.85546875" style="104"/>
    <col min="16130" max="16130" width="55.85546875" style="104" customWidth="1"/>
    <col min="16131" max="16135" width="18.85546875" style="104" customWidth="1"/>
    <col min="16136" max="16384" width="10.85546875" style="104"/>
  </cols>
  <sheetData>
    <row r="1" spans="1:10" ht="35.85" customHeight="1" x14ac:dyDescent="0.2">
      <c r="B1" s="229" t="s">
        <v>120</v>
      </c>
      <c r="C1" s="229"/>
      <c r="D1" s="229"/>
      <c r="E1" s="229"/>
      <c r="F1" s="229"/>
      <c r="G1" s="229"/>
      <c r="H1" s="229"/>
    </row>
    <row r="2" spans="1:10" ht="17.100000000000001" customHeight="1" x14ac:dyDescent="0.2">
      <c r="B2" s="105"/>
      <c r="C2" s="230" t="s">
        <v>121</v>
      </c>
      <c r="D2" s="230"/>
      <c r="E2" s="230"/>
      <c r="F2" s="230"/>
      <c r="G2" s="230"/>
      <c r="H2" s="230"/>
    </row>
    <row r="3" spans="1:10" ht="25.5" customHeight="1" x14ac:dyDescent="0.2">
      <c r="B3" s="231" t="s">
        <v>166</v>
      </c>
      <c r="C3" s="231"/>
      <c r="D3" s="231"/>
      <c r="E3" s="231"/>
      <c r="F3" s="231"/>
      <c r="G3" s="231"/>
      <c r="H3" s="231"/>
    </row>
    <row r="4" spans="1:10" ht="50.1" customHeight="1" x14ac:dyDescent="0.2">
      <c r="A4" s="104"/>
      <c r="B4" s="232"/>
      <c r="C4" s="233"/>
      <c r="D4" s="106" t="s">
        <v>122</v>
      </c>
      <c r="E4" s="106" t="s">
        <v>123</v>
      </c>
      <c r="F4" s="106" t="s">
        <v>124</v>
      </c>
      <c r="G4" s="106" t="s">
        <v>125</v>
      </c>
      <c r="H4" s="106" t="s">
        <v>126</v>
      </c>
    </row>
    <row r="5" spans="1:10" s="107" customFormat="1" ht="18.95" customHeight="1" x14ac:dyDescent="0.25">
      <c r="B5" s="234"/>
      <c r="C5" s="235"/>
      <c r="D5" s="108" t="s">
        <v>21</v>
      </c>
      <c r="E5" s="108" t="s">
        <v>0</v>
      </c>
      <c r="F5" s="108" t="s">
        <v>1</v>
      </c>
      <c r="G5" s="108" t="s">
        <v>127</v>
      </c>
      <c r="H5" s="108" t="s">
        <v>128</v>
      </c>
    </row>
    <row r="6" spans="1:10" ht="18" x14ac:dyDescent="0.2">
      <c r="A6" s="104"/>
      <c r="B6" s="236" t="s">
        <v>129</v>
      </c>
      <c r="C6" s="237"/>
      <c r="D6" s="74"/>
      <c r="E6" s="74"/>
      <c r="F6" s="125">
        <v>100</v>
      </c>
      <c r="G6" s="74"/>
      <c r="H6" s="74"/>
    </row>
    <row r="7" spans="1:10" x14ac:dyDescent="0.2">
      <c r="A7" s="104"/>
      <c r="B7" s="238" t="s">
        <v>130</v>
      </c>
      <c r="C7" s="239"/>
      <c r="D7" s="123">
        <v>50</v>
      </c>
      <c r="E7" s="123">
        <v>10</v>
      </c>
      <c r="F7" s="124">
        <v>100</v>
      </c>
      <c r="G7" s="109">
        <f>D7*E7/F7</f>
        <v>5</v>
      </c>
      <c r="H7" s="109">
        <f>E7-G7</f>
        <v>5</v>
      </c>
    </row>
    <row r="8" spans="1:10" x14ac:dyDescent="0.2">
      <c r="A8" s="104"/>
      <c r="B8" s="238" t="s">
        <v>131</v>
      </c>
      <c r="C8" s="239"/>
      <c r="D8" s="123">
        <v>30</v>
      </c>
      <c r="E8" s="123">
        <v>10</v>
      </c>
      <c r="F8" s="124">
        <v>100</v>
      </c>
      <c r="G8" s="109">
        <f t="shared" ref="G8:G11" si="0">D8*E8/F8</f>
        <v>3</v>
      </c>
      <c r="H8" s="109">
        <f t="shared" ref="H8:H11" si="1">E8-G8</f>
        <v>7</v>
      </c>
    </row>
    <row r="9" spans="1:10" x14ac:dyDescent="0.2">
      <c r="A9" s="104"/>
      <c r="B9" s="238" t="s">
        <v>132</v>
      </c>
      <c r="C9" s="239"/>
      <c r="D9" s="123">
        <v>20</v>
      </c>
      <c r="E9" s="123">
        <v>10</v>
      </c>
      <c r="F9" s="124">
        <v>100</v>
      </c>
      <c r="G9" s="109">
        <f t="shared" si="0"/>
        <v>2</v>
      </c>
      <c r="H9" s="109">
        <f t="shared" si="1"/>
        <v>8</v>
      </c>
    </row>
    <row r="10" spans="1:10" x14ac:dyDescent="0.2">
      <c r="B10" s="110" t="s">
        <v>133</v>
      </c>
      <c r="C10" s="111"/>
      <c r="D10" s="123">
        <v>10</v>
      </c>
      <c r="E10" s="123">
        <v>10</v>
      </c>
      <c r="F10" s="124">
        <v>100</v>
      </c>
      <c r="G10" s="109">
        <f t="shared" si="0"/>
        <v>1</v>
      </c>
      <c r="H10" s="109">
        <f t="shared" si="1"/>
        <v>9</v>
      </c>
    </row>
    <row r="11" spans="1:10" x14ac:dyDescent="0.2">
      <c r="B11" s="238" t="s">
        <v>134</v>
      </c>
      <c r="C11" s="239"/>
      <c r="D11" s="123">
        <v>5</v>
      </c>
      <c r="E11" s="123">
        <v>10</v>
      </c>
      <c r="F11" s="124">
        <v>100</v>
      </c>
      <c r="G11" s="109">
        <f t="shared" si="0"/>
        <v>0.5</v>
      </c>
      <c r="H11" s="109">
        <f t="shared" si="1"/>
        <v>9.5</v>
      </c>
    </row>
    <row r="12" spans="1:10" s="107" customFormat="1" ht="22.35" customHeight="1" x14ac:dyDescent="0.25">
      <c r="B12" s="240" t="s">
        <v>135</v>
      </c>
      <c r="C12" s="240"/>
      <c r="D12" s="240"/>
      <c r="E12" s="240"/>
      <c r="F12" s="240"/>
      <c r="G12" s="240"/>
      <c r="H12" s="240"/>
    </row>
    <row r="13" spans="1:10" s="103" customFormat="1" ht="56.45" customHeight="1" x14ac:dyDescent="0.25">
      <c r="B13" s="241"/>
      <c r="C13" s="242"/>
      <c r="D13" s="106" t="s">
        <v>136</v>
      </c>
      <c r="E13" s="106" t="s">
        <v>137</v>
      </c>
      <c r="F13" s="106" t="s">
        <v>138</v>
      </c>
      <c r="G13" s="106" t="s">
        <v>139</v>
      </c>
      <c r="H13" s="106" t="s">
        <v>140</v>
      </c>
      <c r="I13" s="112"/>
      <c r="J13" s="113"/>
    </row>
    <row r="14" spans="1:10" ht="14.85" customHeight="1" x14ac:dyDescent="0.2">
      <c r="B14" s="243"/>
      <c r="C14" s="244"/>
      <c r="D14" s="114" t="s">
        <v>21</v>
      </c>
      <c r="E14" s="114" t="s">
        <v>0</v>
      </c>
      <c r="F14" s="114" t="s">
        <v>1</v>
      </c>
      <c r="G14" s="114" t="s">
        <v>127</v>
      </c>
      <c r="H14" s="114" t="s">
        <v>128</v>
      </c>
    </row>
    <row r="15" spans="1:10" ht="18" x14ac:dyDescent="0.2">
      <c r="B15" s="248" t="s">
        <v>129</v>
      </c>
      <c r="C15" s="249"/>
      <c r="D15" s="74"/>
      <c r="E15" s="74"/>
      <c r="F15" s="125">
        <v>0.5</v>
      </c>
      <c r="G15" s="74"/>
      <c r="H15" s="74"/>
    </row>
    <row r="16" spans="1:10" x14ac:dyDescent="0.2">
      <c r="B16" s="250" t="s">
        <v>130</v>
      </c>
      <c r="C16" s="251"/>
      <c r="D16" s="123">
        <v>0.2</v>
      </c>
      <c r="E16" s="123">
        <v>10</v>
      </c>
      <c r="F16" s="124">
        <v>0.5</v>
      </c>
      <c r="G16" s="109">
        <f>D16*E16/F16</f>
        <v>4</v>
      </c>
      <c r="H16" s="109">
        <f>E16-G16</f>
        <v>6</v>
      </c>
    </row>
    <row r="17" spans="2:9" s="104" customFormat="1" x14ac:dyDescent="0.2">
      <c r="B17" s="250" t="s">
        <v>131</v>
      </c>
      <c r="C17" s="251"/>
      <c r="D17" s="123">
        <v>0.1</v>
      </c>
      <c r="E17" s="123">
        <v>10</v>
      </c>
      <c r="F17" s="124">
        <v>0.5</v>
      </c>
      <c r="G17" s="109">
        <f t="shared" ref="G17:G20" si="2">D17*E17/F17</f>
        <v>2</v>
      </c>
      <c r="H17" s="109">
        <f t="shared" ref="H17:H20" si="3">E17-G17</f>
        <v>8</v>
      </c>
    </row>
    <row r="18" spans="2:9" s="104" customFormat="1" x14ac:dyDescent="0.2">
      <c r="B18" s="250" t="s">
        <v>132</v>
      </c>
      <c r="C18" s="251"/>
      <c r="D18" s="123">
        <v>0.08</v>
      </c>
      <c r="E18" s="123">
        <v>10</v>
      </c>
      <c r="F18" s="124">
        <v>0.5</v>
      </c>
      <c r="G18" s="109">
        <f t="shared" si="2"/>
        <v>1.6</v>
      </c>
      <c r="H18" s="109">
        <f t="shared" si="3"/>
        <v>8.4</v>
      </c>
    </row>
    <row r="19" spans="2:9" s="104" customFormat="1" x14ac:dyDescent="0.2">
      <c r="B19" s="250" t="s">
        <v>133</v>
      </c>
      <c r="C19" s="251"/>
      <c r="D19" s="123">
        <v>0.05</v>
      </c>
      <c r="E19" s="123">
        <v>10</v>
      </c>
      <c r="F19" s="124">
        <v>0.5</v>
      </c>
      <c r="G19" s="109">
        <f t="shared" si="2"/>
        <v>1</v>
      </c>
      <c r="H19" s="109">
        <f t="shared" si="3"/>
        <v>9</v>
      </c>
    </row>
    <row r="20" spans="2:9" s="104" customFormat="1" ht="15" customHeight="1" x14ac:dyDescent="0.2">
      <c r="B20" s="250" t="s">
        <v>134</v>
      </c>
      <c r="C20" s="251"/>
      <c r="D20" s="123">
        <v>0.02</v>
      </c>
      <c r="E20" s="123">
        <v>10</v>
      </c>
      <c r="F20" s="124">
        <v>0.5</v>
      </c>
      <c r="G20" s="109">
        <f t="shared" si="2"/>
        <v>0.4</v>
      </c>
      <c r="H20" s="109">
        <f t="shared" si="3"/>
        <v>9.6</v>
      </c>
    </row>
    <row r="21" spans="2:9" s="104" customFormat="1" ht="8.1" customHeight="1" x14ac:dyDescent="0.2">
      <c r="B21" s="115"/>
      <c r="C21" s="115"/>
      <c r="D21" s="116"/>
      <c r="E21" s="116"/>
      <c r="F21" s="117"/>
      <c r="G21" s="118"/>
      <c r="H21" s="119"/>
    </row>
    <row r="22" spans="2:9" s="104" customFormat="1" ht="15.6" customHeight="1" x14ac:dyDescent="0.2">
      <c r="B22" s="245" t="s">
        <v>83</v>
      </c>
      <c r="C22" s="245"/>
      <c r="D22" s="116"/>
      <c r="E22" s="116"/>
      <c r="F22" s="117"/>
      <c r="G22" s="118"/>
      <c r="H22" s="119"/>
    </row>
    <row r="23" spans="2:9" s="107" customFormat="1" ht="44.45" customHeight="1" x14ac:dyDescent="0.25">
      <c r="B23" s="246" t="s">
        <v>141</v>
      </c>
      <c r="C23" s="246"/>
      <c r="D23" s="246"/>
      <c r="E23" s="246"/>
      <c r="F23" s="246"/>
      <c r="G23" s="246"/>
      <c r="H23" s="246"/>
      <c r="I23" s="120"/>
    </row>
    <row r="24" spans="2:9" s="107" customFormat="1" ht="14.1" customHeight="1" x14ac:dyDescent="0.25">
      <c r="B24" s="247" t="s">
        <v>142</v>
      </c>
      <c r="C24" s="247"/>
      <c r="D24" s="247"/>
      <c r="E24" s="247"/>
      <c r="F24" s="247"/>
      <c r="G24" s="247"/>
      <c r="H24" s="247"/>
      <c r="I24" s="120"/>
    </row>
    <row r="25" spans="2:9" s="104" customFormat="1" ht="14.25" customHeight="1" x14ac:dyDescent="0.2">
      <c r="B25" s="121"/>
      <c r="C25" s="122"/>
      <c r="D25" s="122"/>
      <c r="E25" s="122"/>
      <c r="F25" s="122"/>
      <c r="G25" s="122"/>
      <c r="H25" s="122"/>
      <c r="I25" s="122"/>
    </row>
  </sheetData>
  <sheetProtection sheet="1" selectLockedCells="1"/>
  <mergeCells count="20">
    <mergeCell ref="B13:C14"/>
    <mergeCell ref="B22:C22"/>
    <mergeCell ref="B23:H23"/>
    <mergeCell ref="B24:H24"/>
    <mergeCell ref="B15:C15"/>
    <mergeCell ref="B16:C16"/>
    <mergeCell ref="B17:C17"/>
    <mergeCell ref="B18:C18"/>
    <mergeCell ref="B19:C19"/>
    <mergeCell ref="B20:C20"/>
    <mergeCell ref="B7:C7"/>
    <mergeCell ref="B8:C8"/>
    <mergeCell ref="B9:C9"/>
    <mergeCell ref="B11:C11"/>
    <mergeCell ref="B12:H12"/>
    <mergeCell ref="B1:H1"/>
    <mergeCell ref="C2:H2"/>
    <mergeCell ref="B3:H3"/>
    <mergeCell ref="B4:C5"/>
    <mergeCell ref="B6:C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X20"/>
  <sheetViews>
    <sheetView showGridLines="0" zoomScale="70" zoomScaleNormal="70" workbookViewId="0">
      <selection activeCell="A8" sqref="A8:A9"/>
    </sheetView>
  </sheetViews>
  <sheetFormatPr defaultColWidth="9.140625" defaultRowHeight="12.75" x14ac:dyDescent="0.25"/>
  <cols>
    <col min="1" max="1" width="15.85546875" style="55" customWidth="1"/>
    <col min="2" max="2" width="13.85546875" style="55" customWidth="1"/>
    <col min="3" max="3" width="17.140625" style="55" customWidth="1"/>
    <col min="4" max="4" width="21.140625" style="55" customWidth="1"/>
    <col min="5" max="5" width="14.85546875" style="55" customWidth="1"/>
    <col min="6" max="6" width="18.42578125" style="55" customWidth="1"/>
    <col min="7" max="7" width="16.5703125" style="55" customWidth="1"/>
    <col min="8" max="8" width="13.140625" style="55" customWidth="1"/>
    <col min="9" max="9" width="16.42578125" style="55" customWidth="1"/>
    <col min="10" max="10" width="16.140625" style="55" customWidth="1"/>
    <col min="11" max="11" width="16.85546875" style="55" customWidth="1"/>
    <col min="12" max="12" width="19.5703125" style="55" customWidth="1"/>
    <col min="13" max="13" width="14.5703125" style="55" customWidth="1"/>
    <col min="14" max="14" width="16.140625" style="55" customWidth="1"/>
    <col min="15" max="15" width="12.140625" style="55" customWidth="1"/>
    <col min="16" max="16" width="17.42578125" style="60" customWidth="1"/>
    <col min="17" max="17" width="2.140625" style="55" customWidth="1"/>
    <col min="18" max="18" width="14.140625" style="55" customWidth="1"/>
    <col min="19" max="19" width="13.42578125" style="55" customWidth="1"/>
    <col min="20" max="20" width="17.85546875" style="55" customWidth="1"/>
    <col min="21" max="21" width="17.42578125" style="55" customWidth="1"/>
    <col min="22" max="22" width="13.42578125" style="55" customWidth="1"/>
    <col min="23" max="23" width="21" style="55" customWidth="1"/>
    <col min="24" max="16384" width="9.140625" style="55"/>
  </cols>
  <sheetData>
    <row r="1" spans="1:24" ht="41.85" customHeight="1" x14ac:dyDescent="0.25">
      <c r="A1" s="194" t="s">
        <v>160</v>
      </c>
      <c r="B1" s="194"/>
      <c r="C1" s="194"/>
      <c r="D1" s="194"/>
      <c r="E1" s="194"/>
      <c r="F1" s="194"/>
      <c r="G1" s="194"/>
      <c r="H1" s="194"/>
      <c r="I1" s="194"/>
      <c r="J1" s="194"/>
      <c r="K1" s="194"/>
      <c r="L1" s="194"/>
      <c r="M1" s="53"/>
      <c r="N1" s="54"/>
      <c r="O1" s="54"/>
      <c r="P1" s="59"/>
      <c r="Q1" s="54"/>
    </row>
    <row r="2" spans="1:24" ht="23.45" customHeight="1" x14ac:dyDescent="0.25">
      <c r="A2" s="126"/>
      <c r="B2" s="57"/>
      <c r="C2" s="271" t="s">
        <v>47</v>
      </c>
      <c r="D2" s="199"/>
      <c r="E2" s="199"/>
      <c r="F2" s="199"/>
      <c r="G2" s="199"/>
      <c r="H2" s="199"/>
      <c r="I2" s="199"/>
      <c r="J2" s="199"/>
      <c r="K2" s="199"/>
      <c r="L2" s="58"/>
      <c r="M2" s="59"/>
      <c r="N2" s="59"/>
      <c r="O2" s="60"/>
      <c r="Q2" s="60"/>
      <c r="R2" s="60"/>
      <c r="S2" s="60"/>
      <c r="T2" s="60"/>
      <c r="U2" s="60"/>
      <c r="V2" s="53"/>
      <c r="W2" s="53"/>
      <c r="X2" s="54"/>
    </row>
    <row r="3" spans="1:24" ht="51.6" customHeight="1" x14ac:dyDescent="0.25">
      <c r="A3" s="127"/>
      <c r="B3" s="60"/>
      <c r="C3" s="60"/>
      <c r="D3" s="60"/>
      <c r="E3" s="60"/>
      <c r="F3" s="60"/>
      <c r="G3" s="60"/>
      <c r="H3" s="60"/>
      <c r="I3" s="60"/>
      <c r="J3" s="60"/>
      <c r="K3" s="60"/>
      <c r="L3" s="272" t="s">
        <v>152</v>
      </c>
      <c r="M3" s="273"/>
      <c r="N3" s="273"/>
      <c r="O3" s="273"/>
      <c r="P3" s="274"/>
      <c r="Q3" s="128"/>
      <c r="R3" s="275" t="s">
        <v>94</v>
      </c>
      <c r="S3" s="275"/>
      <c r="T3" s="275"/>
    </row>
    <row r="4" spans="1:24" ht="12.6" customHeight="1" x14ac:dyDescent="0.25">
      <c r="A4" s="267" t="s">
        <v>24</v>
      </c>
      <c r="B4" s="263" t="s">
        <v>39</v>
      </c>
      <c r="C4" s="263" t="s">
        <v>13</v>
      </c>
      <c r="D4" s="263" t="s">
        <v>34</v>
      </c>
      <c r="E4" s="263" t="s">
        <v>35</v>
      </c>
      <c r="F4" s="263" t="s">
        <v>68</v>
      </c>
      <c r="G4" s="263" t="s">
        <v>36</v>
      </c>
      <c r="H4" s="263" t="s">
        <v>37</v>
      </c>
      <c r="I4" s="263" t="s">
        <v>38</v>
      </c>
      <c r="J4" s="276" t="s">
        <v>28</v>
      </c>
      <c r="K4" s="261" t="s">
        <v>95</v>
      </c>
      <c r="L4" s="263" t="s">
        <v>82</v>
      </c>
      <c r="M4" s="263" t="s">
        <v>29</v>
      </c>
      <c r="N4" s="253" t="s">
        <v>96</v>
      </c>
      <c r="O4" s="253" t="s">
        <v>98</v>
      </c>
      <c r="P4" s="253" t="s">
        <v>99</v>
      </c>
      <c r="Q4" s="129"/>
      <c r="R4" s="201" t="s">
        <v>72</v>
      </c>
      <c r="S4" s="201" t="s">
        <v>30</v>
      </c>
      <c r="T4" s="201" t="s">
        <v>100</v>
      </c>
    </row>
    <row r="5" spans="1:24" ht="89.1" customHeight="1" x14ac:dyDescent="0.25">
      <c r="A5" s="268"/>
      <c r="B5" s="270"/>
      <c r="C5" s="270"/>
      <c r="D5" s="264"/>
      <c r="E5" s="264"/>
      <c r="F5" s="264"/>
      <c r="G5" s="264"/>
      <c r="H5" s="264"/>
      <c r="I5" s="264"/>
      <c r="J5" s="277"/>
      <c r="K5" s="262"/>
      <c r="L5" s="264"/>
      <c r="M5" s="264"/>
      <c r="N5" s="254"/>
      <c r="O5" s="254"/>
      <c r="P5" s="254"/>
      <c r="Q5" s="129"/>
      <c r="R5" s="201"/>
      <c r="S5" s="201"/>
      <c r="T5" s="201"/>
    </row>
    <row r="6" spans="1:24" s="131" customFormat="1" ht="44.25" customHeight="1" x14ac:dyDescent="0.25">
      <c r="A6" s="268"/>
      <c r="B6" s="270"/>
      <c r="C6" s="270"/>
      <c r="D6" s="181" t="s">
        <v>17</v>
      </c>
      <c r="E6" s="181" t="s">
        <v>0</v>
      </c>
      <c r="F6" s="181" t="s">
        <v>1</v>
      </c>
      <c r="G6" s="265" t="s">
        <v>76</v>
      </c>
      <c r="H6" s="181" t="s">
        <v>3</v>
      </c>
      <c r="I6" s="265" t="s">
        <v>77</v>
      </c>
      <c r="J6" s="265" t="s">
        <v>78</v>
      </c>
      <c r="K6" s="265" t="s">
        <v>59</v>
      </c>
      <c r="L6" s="265" t="s">
        <v>81</v>
      </c>
      <c r="M6" s="181" t="s">
        <v>22</v>
      </c>
      <c r="N6" s="265" t="s">
        <v>110</v>
      </c>
      <c r="O6" s="181" t="s">
        <v>18</v>
      </c>
      <c r="P6" s="265" t="s">
        <v>79</v>
      </c>
      <c r="Q6" s="130"/>
      <c r="R6" s="188" t="s">
        <v>109</v>
      </c>
      <c r="S6" s="179" t="s">
        <v>54</v>
      </c>
      <c r="T6" s="188" t="s">
        <v>80</v>
      </c>
    </row>
    <row r="7" spans="1:24" ht="15.75" customHeight="1" x14ac:dyDescent="0.25">
      <c r="A7" s="269"/>
      <c r="B7" s="264"/>
      <c r="C7" s="264"/>
      <c r="D7" s="182"/>
      <c r="E7" s="182"/>
      <c r="F7" s="182"/>
      <c r="G7" s="266"/>
      <c r="H7" s="182"/>
      <c r="I7" s="266"/>
      <c r="J7" s="266"/>
      <c r="K7" s="266"/>
      <c r="L7" s="266"/>
      <c r="M7" s="182"/>
      <c r="N7" s="266"/>
      <c r="O7" s="182"/>
      <c r="P7" s="266"/>
      <c r="Q7" s="132"/>
      <c r="R7" s="188"/>
      <c r="S7" s="179"/>
      <c r="T7" s="188"/>
    </row>
    <row r="8" spans="1:24" ht="30" customHeight="1" x14ac:dyDescent="0.25">
      <c r="A8" s="259"/>
      <c r="B8" s="257" t="s">
        <v>156</v>
      </c>
      <c r="C8" s="26"/>
      <c r="D8" s="26"/>
      <c r="E8" s="23">
        <v>1</v>
      </c>
      <c r="F8" s="26">
        <v>800</v>
      </c>
      <c r="G8" s="66">
        <f>(E8*F8)/1000</f>
        <v>0.8</v>
      </c>
      <c r="H8" s="28">
        <v>0.9</v>
      </c>
      <c r="I8" s="67">
        <f>(G8/H8)/1000</f>
        <v>8.8888888888888893E-4</v>
      </c>
      <c r="J8" s="68">
        <f>(E8*1)-I8</f>
        <v>0.99911111111111106</v>
      </c>
      <c r="K8" s="69">
        <f>I8+J8</f>
        <v>1</v>
      </c>
      <c r="L8" s="133">
        <f>D8*E8/1000000</f>
        <v>0</v>
      </c>
      <c r="M8" s="26">
        <v>99.2</v>
      </c>
      <c r="N8" s="134">
        <f>L8*(100/M8)</f>
        <v>0</v>
      </c>
      <c r="O8" s="26"/>
      <c r="P8" s="68" t="e">
        <f>O8*K8/N8</f>
        <v>#DIV/0!</v>
      </c>
      <c r="Q8" s="60"/>
      <c r="R8" s="72">
        <f>N8*1000</f>
        <v>0</v>
      </c>
      <c r="S8" s="26">
        <v>1</v>
      </c>
      <c r="T8" s="68" t="e">
        <f>K8*S8/R8</f>
        <v>#DIV/0!</v>
      </c>
    </row>
    <row r="9" spans="1:24" ht="30" customHeight="1" x14ac:dyDescent="0.25">
      <c r="A9" s="260"/>
      <c r="B9" s="258"/>
      <c r="C9" s="66" t="s">
        <v>10</v>
      </c>
      <c r="D9" s="74"/>
      <c r="E9" s="23">
        <v>1</v>
      </c>
      <c r="F9" s="26">
        <v>800</v>
      </c>
      <c r="G9" s="66">
        <f>(E9*F9)/1000</f>
        <v>0.8</v>
      </c>
      <c r="H9" s="28">
        <v>0.9</v>
      </c>
      <c r="I9" s="67">
        <f>(G9/H9)/1000</f>
        <v>8.8888888888888893E-4</v>
      </c>
      <c r="J9" s="68">
        <f>(E9*1)-I9</f>
        <v>0.99911111111111106</v>
      </c>
      <c r="K9" s="69">
        <f>I9+J9</f>
        <v>1</v>
      </c>
      <c r="L9" s="75"/>
      <c r="M9" s="75"/>
      <c r="N9" s="75"/>
      <c r="O9" s="76"/>
      <c r="P9" s="76"/>
      <c r="Q9" s="77"/>
      <c r="R9" s="135"/>
      <c r="S9" s="136"/>
      <c r="T9" s="136"/>
    </row>
    <row r="10" spans="1:24" ht="23.1" customHeight="1" x14ac:dyDescent="0.25">
      <c r="A10" s="127"/>
      <c r="B10" s="60"/>
      <c r="C10" s="60"/>
      <c r="D10" s="60"/>
      <c r="E10" s="60"/>
      <c r="F10" s="60"/>
      <c r="G10" s="60"/>
      <c r="H10" s="60"/>
      <c r="I10" s="60"/>
      <c r="J10" s="60"/>
      <c r="K10" s="60"/>
      <c r="L10" s="60"/>
      <c r="M10" s="60"/>
      <c r="N10" s="60"/>
      <c r="O10" s="60"/>
      <c r="Q10" s="60"/>
      <c r="R10" s="137"/>
      <c r="S10" s="137"/>
      <c r="T10" s="137"/>
    </row>
    <row r="11" spans="1:24" ht="30" customHeight="1" x14ac:dyDescent="0.25">
      <c r="A11" s="255"/>
      <c r="B11" s="257" t="s">
        <v>158</v>
      </c>
      <c r="C11" s="26"/>
      <c r="D11" s="26"/>
      <c r="E11" s="23">
        <v>1</v>
      </c>
      <c r="F11" s="74"/>
      <c r="G11" s="74"/>
      <c r="H11" s="74"/>
      <c r="I11" s="74"/>
      <c r="J11" s="68">
        <f>(E11*1)-I11</f>
        <v>1</v>
      </c>
      <c r="K11" s="69">
        <f>I11+J11</f>
        <v>1</v>
      </c>
      <c r="L11" s="133">
        <f>D11*E11/1000000</f>
        <v>0</v>
      </c>
      <c r="M11" s="26">
        <v>99.8</v>
      </c>
      <c r="N11" s="134">
        <f>L11*(100/M11)</f>
        <v>0</v>
      </c>
      <c r="O11" s="26"/>
      <c r="P11" s="68" t="e">
        <f>O11*K11/N11</f>
        <v>#DIV/0!</v>
      </c>
      <c r="Q11" s="60"/>
      <c r="R11" s="72">
        <f>N11*1000</f>
        <v>0</v>
      </c>
      <c r="S11" s="26">
        <v>1</v>
      </c>
      <c r="T11" s="68" t="e">
        <f>K11*S11/R11</f>
        <v>#DIV/0!</v>
      </c>
    </row>
    <row r="12" spans="1:24" ht="30" customHeight="1" x14ac:dyDescent="0.25">
      <c r="A12" s="256"/>
      <c r="B12" s="258"/>
      <c r="C12" s="66" t="s">
        <v>10</v>
      </c>
      <c r="D12" s="74"/>
      <c r="E12" s="23">
        <v>1</v>
      </c>
      <c r="F12" s="74"/>
      <c r="G12" s="74"/>
      <c r="H12" s="74"/>
      <c r="I12" s="74"/>
      <c r="J12" s="68">
        <f>(E12*1)-I12</f>
        <v>1</v>
      </c>
      <c r="K12" s="69">
        <f>I12+J12</f>
        <v>1</v>
      </c>
      <c r="L12" s="75"/>
      <c r="M12" s="75"/>
      <c r="N12" s="75"/>
      <c r="O12" s="76"/>
      <c r="P12" s="76"/>
      <c r="Q12" s="77"/>
      <c r="R12" s="75"/>
      <c r="S12" s="76"/>
      <c r="T12" s="76"/>
      <c r="U12" s="60"/>
    </row>
    <row r="13" spans="1:24" x14ac:dyDescent="0.25">
      <c r="A13" s="127"/>
      <c r="B13" s="60"/>
      <c r="C13" s="60"/>
      <c r="D13" s="60"/>
      <c r="E13" s="60"/>
      <c r="F13" s="60"/>
      <c r="G13" s="60"/>
      <c r="H13" s="60"/>
      <c r="I13" s="60"/>
      <c r="J13" s="60"/>
      <c r="K13" s="60"/>
      <c r="L13" s="60"/>
      <c r="M13" s="60"/>
      <c r="N13" s="138"/>
      <c r="O13" s="60"/>
      <c r="Q13" s="60"/>
      <c r="R13" s="138"/>
      <c r="S13" s="60"/>
      <c r="T13" s="60"/>
      <c r="U13" s="60"/>
    </row>
    <row r="14" spans="1:24" ht="27.6" customHeight="1" x14ac:dyDescent="0.25">
      <c r="A14" s="252" t="s">
        <v>83</v>
      </c>
      <c r="B14" s="180"/>
      <c r="C14" s="180"/>
      <c r="D14" s="60"/>
      <c r="E14" s="60"/>
      <c r="F14" s="60"/>
      <c r="G14" s="60"/>
      <c r="H14" s="60"/>
      <c r="I14" s="60"/>
      <c r="J14" s="60"/>
      <c r="K14" s="60"/>
      <c r="L14" s="60"/>
      <c r="M14" s="60"/>
      <c r="N14" s="60"/>
      <c r="O14" s="60"/>
      <c r="Q14" s="60"/>
      <c r="R14" s="60"/>
      <c r="S14" s="60"/>
      <c r="T14" s="60"/>
      <c r="U14" s="60"/>
    </row>
    <row r="15" spans="1:24" ht="25.35" customHeight="1" x14ac:dyDescent="0.25">
      <c r="A15" s="252" t="s">
        <v>161</v>
      </c>
      <c r="B15" s="180"/>
      <c r="C15" s="180"/>
      <c r="D15" s="139"/>
      <c r="E15" s="139"/>
      <c r="F15" s="139"/>
      <c r="G15" s="60"/>
      <c r="H15" s="60"/>
      <c r="I15" s="60"/>
      <c r="J15" s="60"/>
      <c r="K15" s="60"/>
      <c r="L15" s="60"/>
      <c r="M15" s="60"/>
      <c r="N15" s="60"/>
      <c r="O15" s="60"/>
      <c r="Q15" s="60"/>
      <c r="R15" s="60"/>
      <c r="S15" s="60"/>
      <c r="T15" s="60"/>
      <c r="U15" s="60"/>
    </row>
    <row r="16" spans="1:24" ht="25.35" customHeight="1" x14ac:dyDescent="0.25">
      <c r="A16" s="252" t="s">
        <v>97</v>
      </c>
      <c r="B16" s="180"/>
      <c r="C16" s="180"/>
      <c r="D16" s="180"/>
      <c r="E16" s="180"/>
      <c r="F16" s="139"/>
      <c r="G16" s="139"/>
      <c r="H16" s="139"/>
      <c r="I16" s="139"/>
      <c r="J16" s="139"/>
      <c r="K16" s="139"/>
      <c r="L16" s="139"/>
      <c r="M16" s="139"/>
      <c r="N16" s="139"/>
      <c r="O16" s="139"/>
      <c r="P16" s="139"/>
      <c r="Q16" s="139"/>
      <c r="R16" s="139"/>
      <c r="S16" s="60"/>
      <c r="T16" s="60"/>
      <c r="U16" s="60"/>
    </row>
    <row r="17" spans="1:21" ht="25.35" customHeight="1" x14ac:dyDescent="0.25">
      <c r="A17" s="252" t="s">
        <v>118</v>
      </c>
      <c r="B17" s="180"/>
      <c r="C17" s="180"/>
      <c r="D17" s="180"/>
      <c r="E17" s="180"/>
      <c r="F17" s="139"/>
      <c r="G17" s="139"/>
      <c r="H17" s="139"/>
      <c r="I17" s="139"/>
      <c r="J17" s="139"/>
      <c r="K17" s="139"/>
      <c r="L17" s="139"/>
      <c r="M17" s="139"/>
      <c r="N17" s="139"/>
      <c r="O17" s="139"/>
      <c r="P17" s="139"/>
      <c r="Q17" s="139"/>
      <c r="R17" s="139"/>
      <c r="S17" s="60"/>
      <c r="T17" s="60"/>
      <c r="U17" s="60"/>
    </row>
    <row r="18" spans="1:21" ht="25.35" customHeight="1" x14ac:dyDescent="0.25">
      <c r="A18" s="252" t="s">
        <v>167</v>
      </c>
      <c r="B18" s="180"/>
      <c r="C18" s="180"/>
      <c r="D18" s="180"/>
      <c r="E18" s="180"/>
      <c r="F18" s="180"/>
      <c r="G18" s="180"/>
      <c r="H18" s="180"/>
      <c r="I18" s="180"/>
      <c r="J18" s="140"/>
      <c r="K18" s="140"/>
      <c r="L18" s="140"/>
      <c r="M18" s="140"/>
      <c r="N18" s="141"/>
      <c r="O18" s="60"/>
      <c r="Q18" s="60"/>
      <c r="R18" s="60"/>
      <c r="S18" s="60"/>
      <c r="T18" s="60"/>
      <c r="U18" s="60"/>
    </row>
    <row r="19" spans="1:21" ht="25.5" customHeight="1" x14ac:dyDescent="0.25">
      <c r="A19" s="252" t="s">
        <v>157</v>
      </c>
      <c r="B19" s="180"/>
      <c r="C19" s="180"/>
      <c r="D19" s="60"/>
      <c r="E19" s="60"/>
      <c r="F19" s="60"/>
      <c r="G19" s="60"/>
      <c r="H19" s="60"/>
      <c r="I19" s="60"/>
      <c r="J19" s="142"/>
      <c r="K19" s="60"/>
      <c r="L19" s="60"/>
      <c r="M19" s="60"/>
      <c r="N19" s="60"/>
      <c r="O19" s="60"/>
      <c r="Q19" s="60"/>
      <c r="R19" s="60"/>
      <c r="S19" s="60"/>
      <c r="T19" s="60"/>
      <c r="U19" s="60"/>
    </row>
    <row r="20" spans="1:21" ht="30" customHeight="1" x14ac:dyDescent="0.25">
      <c r="A20" s="252" t="s">
        <v>159</v>
      </c>
      <c r="B20" s="180"/>
      <c r="C20" s="180"/>
      <c r="D20" s="180"/>
      <c r="E20" s="180"/>
      <c r="F20" s="180"/>
      <c r="G20" s="180"/>
      <c r="H20" s="60"/>
      <c r="I20" s="60"/>
      <c r="J20" s="60"/>
      <c r="K20" s="60"/>
      <c r="L20" s="60"/>
      <c r="M20" s="60"/>
      <c r="N20" s="60"/>
      <c r="O20" s="60"/>
      <c r="Q20" s="60"/>
      <c r="R20" s="60"/>
      <c r="S20" s="60"/>
      <c r="T20" s="60"/>
    </row>
  </sheetData>
  <sheetProtection sheet="1" selectLockedCells="1"/>
  <mergeCells count="50">
    <mergeCell ref="A1:L1"/>
    <mergeCell ref="T6:T7"/>
    <mergeCell ref="N4:N5"/>
    <mergeCell ref="C2:K2"/>
    <mergeCell ref="H6:H7"/>
    <mergeCell ref="F6:F7"/>
    <mergeCell ref="E6:E7"/>
    <mergeCell ref="D6:D7"/>
    <mergeCell ref="I6:I7"/>
    <mergeCell ref="J6:J7"/>
    <mergeCell ref="K6:K7"/>
    <mergeCell ref="L3:P3"/>
    <mergeCell ref="R3:T3"/>
    <mergeCell ref="H4:H5"/>
    <mergeCell ref="I4:I5"/>
    <mergeCell ref="J4:J5"/>
    <mergeCell ref="A4:A7"/>
    <mergeCell ref="S4:S5"/>
    <mergeCell ref="B4:B7"/>
    <mergeCell ref="C4:C7"/>
    <mergeCell ref="D4:D5"/>
    <mergeCell ref="E4:E5"/>
    <mergeCell ref="F4:F5"/>
    <mergeCell ref="G4:G5"/>
    <mergeCell ref="R6:R7"/>
    <mergeCell ref="S6:S7"/>
    <mergeCell ref="R4:R5"/>
    <mergeCell ref="T4:T5"/>
    <mergeCell ref="P4:P5"/>
    <mergeCell ref="O4:O5"/>
    <mergeCell ref="A11:A12"/>
    <mergeCell ref="B11:B12"/>
    <mergeCell ref="A8:A9"/>
    <mergeCell ref="B8:B9"/>
    <mergeCell ref="K4:K5"/>
    <mergeCell ref="L4:L5"/>
    <mergeCell ref="M4:M5"/>
    <mergeCell ref="L6:L7"/>
    <mergeCell ref="M6:M7"/>
    <mergeCell ref="N6:N7"/>
    <mergeCell ref="O6:O7"/>
    <mergeCell ref="P6:P7"/>
    <mergeCell ref="G6:G7"/>
    <mergeCell ref="A20:G20"/>
    <mergeCell ref="A19:C19"/>
    <mergeCell ref="A16:E16"/>
    <mergeCell ref="A17:E17"/>
    <mergeCell ref="A14:C14"/>
    <mergeCell ref="A15:C15"/>
    <mergeCell ref="A18:I18"/>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I25"/>
  <sheetViews>
    <sheetView showGridLines="0" zoomScaleNormal="100" workbookViewId="0">
      <selection activeCell="F6" sqref="F6"/>
    </sheetView>
  </sheetViews>
  <sheetFormatPr defaultColWidth="10.85546875" defaultRowHeight="12.75" x14ac:dyDescent="0.2"/>
  <cols>
    <col min="1" max="1" width="1.85546875" style="143" customWidth="1"/>
    <col min="2" max="2" width="5.85546875" style="143" customWidth="1"/>
    <col min="3" max="3" width="12.85546875" style="143" customWidth="1"/>
    <col min="4" max="4" width="17" style="143" customWidth="1"/>
    <col min="5" max="5" width="16.140625" style="143" customWidth="1"/>
    <col min="6" max="6" width="17.5703125" style="143" customWidth="1"/>
    <col min="7" max="8" width="18.42578125" style="143" customWidth="1"/>
    <col min="9" max="9" width="11.140625" style="143" customWidth="1"/>
    <col min="10" max="253" width="10.85546875" style="143"/>
    <col min="254" max="254" width="55.85546875" style="143" customWidth="1"/>
    <col min="255" max="259" width="18.85546875" style="143" customWidth="1"/>
    <col min="260" max="509" width="10.85546875" style="143"/>
    <col min="510" max="510" width="55.85546875" style="143" customWidth="1"/>
    <col min="511" max="515" width="18.85546875" style="143" customWidth="1"/>
    <col min="516" max="765" width="10.85546875" style="143"/>
    <col min="766" max="766" width="55.85546875" style="143" customWidth="1"/>
    <col min="767" max="771" width="18.85546875" style="143" customWidth="1"/>
    <col min="772" max="1021" width="10.85546875" style="143"/>
    <col min="1022" max="1022" width="55.85546875" style="143" customWidth="1"/>
    <col min="1023" max="1027" width="18.85546875" style="143" customWidth="1"/>
    <col min="1028" max="1277" width="10.85546875" style="143"/>
    <col min="1278" max="1278" width="55.85546875" style="143" customWidth="1"/>
    <col min="1279" max="1283" width="18.85546875" style="143" customWidth="1"/>
    <col min="1284" max="1533" width="10.85546875" style="143"/>
    <col min="1534" max="1534" width="55.85546875" style="143" customWidth="1"/>
    <col min="1535" max="1539" width="18.85546875" style="143" customWidth="1"/>
    <col min="1540" max="1789" width="10.85546875" style="143"/>
    <col min="1790" max="1790" width="55.85546875" style="143" customWidth="1"/>
    <col min="1791" max="1795" width="18.85546875" style="143" customWidth="1"/>
    <col min="1796" max="2045" width="10.85546875" style="143"/>
    <col min="2046" max="2046" width="55.85546875" style="143" customWidth="1"/>
    <col min="2047" max="2051" width="18.85546875" style="143" customWidth="1"/>
    <col min="2052" max="2301" width="10.85546875" style="143"/>
    <col min="2302" max="2302" width="55.85546875" style="143" customWidth="1"/>
    <col min="2303" max="2307" width="18.85546875" style="143" customWidth="1"/>
    <col min="2308" max="2557" width="10.85546875" style="143"/>
    <col min="2558" max="2558" width="55.85546875" style="143" customWidth="1"/>
    <col min="2559" max="2563" width="18.85546875" style="143" customWidth="1"/>
    <col min="2564" max="2813" width="10.85546875" style="143"/>
    <col min="2814" max="2814" width="55.85546875" style="143" customWidth="1"/>
    <col min="2815" max="2819" width="18.85546875" style="143" customWidth="1"/>
    <col min="2820" max="3069" width="10.85546875" style="143"/>
    <col min="3070" max="3070" width="55.85546875" style="143" customWidth="1"/>
    <col min="3071" max="3075" width="18.85546875" style="143" customWidth="1"/>
    <col min="3076" max="3325" width="10.85546875" style="143"/>
    <col min="3326" max="3326" width="55.85546875" style="143" customWidth="1"/>
    <col min="3327" max="3331" width="18.85546875" style="143" customWidth="1"/>
    <col min="3332" max="3581" width="10.85546875" style="143"/>
    <col min="3582" max="3582" width="55.85546875" style="143" customWidth="1"/>
    <col min="3583" max="3587" width="18.85546875" style="143" customWidth="1"/>
    <col min="3588" max="3837" width="10.85546875" style="143"/>
    <col min="3838" max="3838" width="55.85546875" style="143" customWidth="1"/>
    <col min="3839" max="3843" width="18.85546875" style="143" customWidth="1"/>
    <col min="3844" max="4093" width="10.85546875" style="143"/>
    <col min="4094" max="4094" width="55.85546875" style="143" customWidth="1"/>
    <col min="4095" max="4099" width="18.85546875" style="143" customWidth="1"/>
    <col min="4100" max="4349" width="10.85546875" style="143"/>
    <col min="4350" max="4350" width="55.85546875" style="143" customWidth="1"/>
    <col min="4351" max="4355" width="18.85546875" style="143" customWidth="1"/>
    <col min="4356" max="4605" width="10.85546875" style="143"/>
    <col min="4606" max="4606" width="55.85546875" style="143" customWidth="1"/>
    <col min="4607" max="4611" width="18.85546875" style="143" customWidth="1"/>
    <col min="4612" max="4861" width="10.85546875" style="143"/>
    <col min="4862" max="4862" width="55.85546875" style="143" customWidth="1"/>
    <col min="4863" max="4867" width="18.85546875" style="143" customWidth="1"/>
    <col min="4868" max="5117" width="10.85546875" style="143"/>
    <col min="5118" max="5118" width="55.85546875" style="143" customWidth="1"/>
    <col min="5119" max="5123" width="18.85546875" style="143" customWidth="1"/>
    <col min="5124" max="5373" width="10.85546875" style="143"/>
    <col min="5374" max="5374" width="55.85546875" style="143" customWidth="1"/>
    <col min="5375" max="5379" width="18.85546875" style="143" customWidth="1"/>
    <col min="5380" max="5629" width="10.85546875" style="143"/>
    <col min="5630" max="5630" width="55.85546875" style="143" customWidth="1"/>
    <col min="5631" max="5635" width="18.85546875" style="143" customWidth="1"/>
    <col min="5636" max="5885" width="10.85546875" style="143"/>
    <col min="5886" max="5886" width="55.85546875" style="143" customWidth="1"/>
    <col min="5887" max="5891" width="18.85546875" style="143" customWidth="1"/>
    <col min="5892" max="6141" width="10.85546875" style="143"/>
    <col min="6142" max="6142" width="55.85546875" style="143" customWidth="1"/>
    <col min="6143" max="6147" width="18.85546875" style="143" customWidth="1"/>
    <col min="6148" max="6397" width="10.85546875" style="143"/>
    <col min="6398" max="6398" width="55.85546875" style="143" customWidth="1"/>
    <col min="6399" max="6403" width="18.85546875" style="143" customWidth="1"/>
    <col min="6404" max="6653" width="10.85546875" style="143"/>
    <col min="6654" max="6654" width="55.85546875" style="143" customWidth="1"/>
    <col min="6655" max="6659" width="18.85546875" style="143" customWidth="1"/>
    <col min="6660" max="6909" width="10.85546875" style="143"/>
    <col min="6910" max="6910" width="55.85546875" style="143" customWidth="1"/>
    <col min="6911" max="6915" width="18.85546875" style="143" customWidth="1"/>
    <col min="6916" max="7165" width="10.85546875" style="143"/>
    <col min="7166" max="7166" width="55.85546875" style="143" customWidth="1"/>
    <col min="7167" max="7171" width="18.85546875" style="143" customWidth="1"/>
    <col min="7172" max="7421" width="10.85546875" style="143"/>
    <col min="7422" max="7422" width="55.85546875" style="143" customWidth="1"/>
    <col min="7423" max="7427" width="18.85546875" style="143" customWidth="1"/>
    <col min="7428" max="7677" width="10.85546875" style="143"/>
    <col min="7678" max="7678" width="55.85546875" style="143" customWidth="1"/>
    <col min="7679" max="7683" width="18.85546875" style="143" customWidth="1"/>
    <col min="7684" max="7933" width="10.85546875" style="143"/>
    <col min="7934" max="7934" width="55.85546875" style="143" customWidth="1"/>
    <col min="7935" max="7939" width="18.85546875" style="143" customWidth="1"/>
    <col min="7940" max="8189" width="10.85546875" style="143"/>
    <col min="8190" max="8190" width="55.85546875" style="143" customWidth="1"/>
    <col min="8191" max="8195" width="18.85546875" style="143" customWidth="1"/>
    <col min="8196" max="8445" width="10.85546875" style="143"/>
    <col min="8446" max="8446" width="55.85546875" style="143" customWidth="1"/>
    <col min="8447" max="8451" width="18.85546875" style="143" customWidth="1"/>
    <col min="8452" max="8701" width="10.85546875" style="143"/>
    <col min="8702" max="8702" width="55.85546875" style="143" customWidth="1"/>
    <col min="8703" max="8707" width="18.85546875" style="143" customWidth="1"/>
    <col min="8708" max="8957" width="10.85546875" style="143"/>
    <col min="8958" max="8958" width="55.85546875" style="143" customWidth="1"/>
    <col min="8959" max="8963" width="18.85546875" style="143" customWidth="1"/>
    <col min="8964" max="9213" width="10.85546875" style="143"/>
    <col min="9214" max="9214" width="55.85546875" style="143" customWidth="1"/>
    <col min="9215" max="9219" width="18.85546875" style="143" customWidth="1"/>
    <col min="9220" max="9469" width="10.85546875" style="143"/>
    <col min="9470" max="9470" width="55.85546875" style="143" customWidth="1"/>
    <col min="9471" max="9475" width="18.85546875" style="143" customWidth="1"/>
    <col min="9476" max="9725" width="10.85546875" style="143"/>
    <col min="9726" max="9726" width="55.85546875" style="143" customWidth="1"/>
    <col min="9727" max="9731" width="18.85546875" style="143" customWidth="1"/>
    <col min="9732" max="9981" width="10.85546875" style="143"/>
    <col min="9982" max="9982" width="55.85546875" style="143" customWidth="1"/>
    <col min="9983" max="9987" width="18.85546875" style="143" customWidth="1"/>
    <col min="9988" max="10237" width="10.85546875" style="143"/>
    <col min="10238" max="10238" width="55.85546875" style="143" customWidth="1"/>
    <col min="10239" max="10243" width="18.85546875" style="143" customWidth="1"/>
    <col min="10244" max="10493" width="10.85546875" style="143"/>
    <col min="10494" max="10494" width="55.85546875" style="143" customWidth="1"/>
    <col min="10495" max="10499" width="18.85546875" style="143" customWidth="1"/>
    <col min="10500" max="10749" width="10.85546875" style="143"/>
    <col min="10750" max="10750" width="55.85546875" style="143" customWidth="1"/>
    <col min="10751" max="10755" width="18.85546875" style="143" customWidth="1"/>
    <col min="10756" max="11005" width="10.85546875" style="143"/>
    <col min="11006" max="11006" width="55.85546875" style="143" customWidth="1"/>
    <col min="11007" max="11011" width="18.85546875" style="143" customWidth="1"/>
    <col min="11012" max="11261" width="10.85546875" style="143"/>
    <col min="11262" max="11262" width="55.85546875" style="143" customWidth="1"/>
    <col min="11263" max="11267" width="18.85546875" style="143" customWidth="1"/>
    <col min="11268" max="11517" width="10.85546875" style="143"/>
    <col min="11518" max="11518" width="55.85546875" style="143" customWidth="1"/>
    <col min="11519" max="11523" width="18.85546875" style="143" customWidth="1"/>
    <col min="11524" max="11773" width="10.85546875" style="143"/>
    <col min="11774" max="11774" width="55.85546875" style="143" customWidth="1"/>
    <col min="11775" max="11779" width="18.85546875" style="143" customWidth="1"/>
    <col min="11780" max="12029" width="10.85546875" style="143"/>
    <col min="12030" max="12030" width="55.85546875" style="143" customWidth="1"/>
    <col min="12031" max="12035" width="18.85546875" style="143" customWidth="1"/>
    <col min="12036" max="12285" width="10.85546875" style="143"/>
    <col min="12286" max="12286" width="55.85546875" style="143" customWidth="1"/>
    <col min="12287" max="12291" width="18.85546875" style="143" customWidth="1"/>
    <col min="12292" max="12541" width="10.85546875" style="143"/>
    <col min="12542" max="12542" width="55.85546875" style="143" customWidth="1"/>
    <col min="12543" max="12547" width="18.85546875" style="143" customWidth="1"/>
    <col min="12548" max="12797" width="10.85546875" style="143"/>
    <col min="12798" max="12798" width="55.85546875" style="143" customWidth="1"/>
    <col min="12799" max="12803" width="18.85546875" style="143" customWidth="1"/>
    <col min="12804" max="13053" width="10.85546875" style="143"/>
    <col min="13054" max="13054" width="55.85546875" style="143" customWidth="1"/>
    <col min="13055" max="13059" width="18.85546875" style="143" customWidth="1"/>
    <col min="13060" max="13309" width="10.85546875" style="143"/>
    <col min="13310" max="13310" width="55.85546875" style="143" customWidth="1"/>
    <col min="13311" max="13315" width="18.85546875" style="143" customWidth="1"/>
    <col min="13316" max="13565" width="10.85546875" style="143"/>
    <col min="13566" max="13566" width="55.85546875" style="143" customWidth="1"/>
    <col min="13567" max="13571" width="18.85546875" style="143" customWidth="1"/>
    <col min="13572" max="13821" width="10.85546875" style="143"/>
    <col min="13822" max="13822" width="55.85546875" style="143" customWidth="1"/>
    <col min="13823" max="13827" width="18.85546875" style="143" customWidth="1"/>
    <col min="13828" max="14077" width="10.85546875" style="143"/>
    <col min="14078" max="14078" width="55.85546875" style="143" customWidth="1"/>
    <col min="14079" max="14083" width="18.85546875" style="143" customWidth="1"/>
    <col min="14084" max="14333" width="10.85546875" style="143"/>
    <col min="14334" max="14334" width="55.85546875" style="143" customWidth="1"/>
    <col min="14335" max="14339" width="18.85546875" style="143" customWidth="1"/>
    <col min="14340" max="14589" width="10.85546875" style="143"/>
    <col min="14590" max="14590" width="55.85546875" style="143" customWidth="1"/>
    <col min="14591" max="14595" width="18.85546875" style="143" customWidth="1"/>
    <col min="14596" max="14845" width="10.85546875" style="143"/>
    <col min="14846" max="14846" width="55.85546875" style="143" customWidth="1"/>
    <col min="14847" max="14851" width="18.85546875" style="143" customWidth="1"/>
    <col min="14852" max="15101" width="10.85546875" style="143"/>
    <col min="15102" max="15102" width="55.85546875" style="143" customWidth="1"/>
    <col min="15103" max="15107" width="18.85546875" style="143" customWidth="1"/>
    <col min="15108" max="15357" width="10.85546875" style="143"/>
    <col min="15358" max="15358" width="55.85546875" style="143" customWidth="1"/>
    <col min="15359" max="15363" width="18.85546875" style="143" customWidth="1"/>
    <col min="15364" max="15613" width="10.85546875" style="143"/>
    <col min="15614" max="15614" width="55.85546875" style="143" customWidth="1"/>
    <col min="15615" max="15619" width="18.85546875" style="143" customWidth="1"/>
    <col min="15620" max="15869" width="10.85546875" style="143"/>
    <col min="15870" max="15870" width="55.85546875" style="143" customWidth="1"/>
    <col min="15871" max="15875" width="18.85546875" style="143" customWidth="1"/>
    <col min="15876" max="16125" width="10.85546875" style="143"/>
    <col min="16126" max="16126" width="55.85546875" style="143" customWidth="1"/>
    <col min="16127" max="16131" width="18.85546875" style="143" customWidth="1"/>
    <col min="16132" max="16378" width="10.85546875" style="143"/>
    <col min="16379" max="16384" width="11.42578125" style="143" customWidth="1"/>
  </cols>
  <sheetData>
    <row r="1" spans="2:9" ht="36.6" customHeight="1" x14ac:dyDescent="0.2">
      <c r="B1" s="279" t="s">
        <v>143</v>
      </c>
      <c r="C1" s="279"/>
      <c r="D1" s="279"/>
      <c r="E1" s="279"/>
      <c r="F1" s="279"/>
      <c r="G1" s="279"/>
      <c r="H1" s="279"/>
    </row>
    <row r="2" spans="2:9" ht="16.5" customHeight="1" x14ac:dyDescent="0.2">
      <c r="B2" s="144"/>
      <c r="C2" s="280" t="s">
        <v>121</v>
      </c>
      <c r="D2" s="281"/>
      <c r="E2" s="281"/>
      <c r="F2" s="281"/>
      <c r="G2" s="281"/>
      <c r="H2" s="281"/>
    </row>
    <row r="3" spans="2:9" ht="24.6" customHeight="1" x14ac:dyDescent="0.2">
      <c r="B3" s="231" t="s">
        <v>164</v>
      </c>
      <c r="C3" s="231"/>
      <c r="D3" s="231"/>
      <c r="E3" s="231"/>
      <c r="F3" s="231"/>
      <c r="G3" s="231"/>
      <c r="H3" s="231"/>
    </row>
    <row r="4" spans="2:9" s="145" customFormat="1" ht="57.6" customHeight="1" x14ac:dyDescent="0.25">
      <c r="B4" s="232"/>
      <c r="C4" s="233"/>
      <c r="D4" s="106" t="s">
        <v>144</v>
      </c>
      <c r="E4" s="106" t="s">
        <v>145</v>
      </c>
      <c r="F4" s="106" t="s">
        <v>146</v>
      </c>
      <c r="G4" s="106" t="s">
        <v>125</v>
      </c>
      <c r="H4" s="106" t="s">
        <v>147</v>
      </c>
    </row>
    <row r="5" spans="2:9" ht="15.95" customHeight="1" x14ac:dyDescent="0.2">
      <c r="B5" s="234"/>
      <c r="C5" s="235"/>
      <c r="D5" s="108" t="s">
        <v>21</v>
      </c>
      <c r="E5" s="108" t="s">
        <v>0</v>
      </c>
      <c r="F5" s="108" t="s">
        <v>1</v>
      </c>
      <c r="G5" s="108" t="s">
        <v>127</v>
      </c>
      <c r="H5" s="108" t="s">
        <v>128</v>
      </c>
    </row>
    <row r="6" spans="2:9" ht="14.85" customHeight="1" x14ac:dyDescent="0.2">
      <c r="B6" s="282" t="s">
        <v>129</v>
      </c>
      <c r="C6" s="283"/>
      <c r="D6" s="74"/>
      <c r="E6" s="74"/>
      <c r="F6" s="125">
        <v>100</v>
      </c>
      <c r="G6" s="74"/>
      <c r="H6" s="74"/>
    </row>
    <row r="7" spans="2:9" ht="14.85" customHeight="1" x14ac:dyDescent="0.2">
      <c r="B7" s="250" t="s">
        <v>130</v>
      </c>
      <c r="C7" s="251"/>
      <c r="D7" s="124">
        <v>50</v>
      </c>
      <c r="E7" s="123">
        <v>5</v>
      </c>
      <c r="F7" s="124">
        <v>100</v>
      </c>
      <c r="G7" s="109">
        <f>D7*E7/F7</f>
        <v>2.5</v>
      </c>
      <c r="H7" s="109">
        <f>E7-G7</f>
        <v>2.5</v>
      </c>
    </row>
    <row r="8" spans="2:9" ht="14.85" customHeight="1" x14ac:dyDescent="0.2">
      <c r="B8" s="250" t="s">
        <v>131</v>
      </c>
      <c r="C8" s="251"/>
      <c r="D8" s="124">
        <v>30</v>
      </c>
      <c r="E8" s="123">
        <v>5</v>
      </c>
      <c r="F8" s="124">
        <v>100</v>
      </c>
      <c r="G8" s="109">
        <f t="shared" ref="G8:G11" si="0">D8*E8/F8</f>
        <v>1.5</v>
      </c>
      <c r="H8" s="109">
        <f t="shared" ref="H8:H11" si="1">E8-G8</f>
        <v>3.5</v>
      </c>
    </row>
    <row r="9" spans="2:9" ht="14.85" customHeight="1" x14ac:dyDescent="0.2">
      <c r="B9" s="250" t="s">
        <v>132</v>
      </c>
      <c r="C9" s="251"/>
      <c r="D9" s="124">
        <v>20</v>
      </c>
      <c r="E9" s="123">
        <v>5</v>
      </c>
      <c r="F9" s="124">
        <v>100</v>
      </c>
      <c r="G9" s="109">
        <f t="shared" si="0"/>
        <v>1</v>
      </c>
      <c r="H9" s="109">
        <f t="shared" si="1"/>
        <v>4</v>
      </c>
    </row>
    <row r="10" spans="2:9" ht="14.85" customHeight="1" x14ac:dyDescent="0.2">
      <c r="B10" s="250" t="s">
        <v>133</v>
      </c>
      <c r="C10" s="251"/>
      <c r="D10" s="124">
        <v>10</v>
      </c>
      <c r="E10" s="123">
        <v>5</v>
      </c>
      <c r="F10" s="124">
        <v>100</v>
      </c>
      <c r="G10" s="109">
        <f t="shared" si="0"/>
        <v>0.5</v>
      </c>
      <c r="H10" s="109">
        <f t="shared" si="1"/>
        <v>4.5</v>
      </c>
    </row>
    <row r="11" spans="2:9" ht="14.85" customHeight="1" x14ac:dyDescent="0.2">
      <c r="B11" s="250" t="s">
        <v>134</v>
      </c>
      <c r="C11" s="251"/>
      <c r="D11" s="124">
        <v>5</v>
      </c>
      <c r="E11" s="123">
        <v>5</v>
      </c>
      <c r="F11" s="124">
        <v>100</v>
      </c>
      <c r="G11" s="109">
        <f t="shared" si="0"/>
        <v>0.25</v>
      </c>
      <c r="H11" s="109">
        <f t="shared" si="1"/>
        <v>4.75</v>
      </c>
    </row>
    <row r="12" spans="2:9" ht="27.95" customHeight="1" x14ac:dyDescent="0.2">
      <c r="B12" s="284" t="s">
        <v>165</v>
      </c>
      <c r="C12" s="285"/>
      <c r="D12" s="285"/>
      <c r="E12" s="285"/>
      <c r="F12" s="285"/>
      <c r="G12" s="285"/>
      <c r="H12" s="286"/>
      <c r="I12" s="146"/>
    </row>
    <row r="13" spans="2:9" s="145" customFormat="1" ht="58.5" customHeight="1" x14ac:dyDescent="0.25">
      <c r="B13" s="278"/>
      <c r="C13" s="278"/>
      <c r="D13" s="106" t="s">
        <v>148</v>
      </c>
      <c r="E13" s="106" t="s">
        <v>149</v>
      </c>
      <c r="F13" s="106" t="s">
        <v>146</v>
      </c>
      <c r="G13" s="106" t="s">
        <v>125</v>
      </c>
      <c r="H13" s="106" t="s">
        <v>150</v>
      </c>
      <c r="I13" s="147"/>
    </row>
    <row r="14" spans="2:9" ht="18.95" customHeight="1" x14ac:dyDescent="0.2">
      <c r="B14" s="278"/>
      <c r="C14" s="278"/>
      <c r="D14" s="108" t="s">
        <v>21</v>
      </c>
      <c r="E14" s="108" t="s">
        <v>0</v>
      </c>
      <c r="F14" s="108" t="s">
        <v>1</v>
      </c>
      <c r="G14" s="108" t="s">
        <v>127</v>
      </c>
      <c r="H14" s="108" t="s">
        <v>128</v>
      </c>
    </row>
    <row r="15" spans="2:9" ht="14.85" customHeight="1" x14ac:dyDescent="0.2">
      <c r="B15" s="282" t="s">
        <v>129</v>
      </c>
      <c r="C15" s="283"/>
      <c r="D15" s="74"/>
      <c r="E15" s="74"/>
      <c r="F15" s="125">
        <v>100</v>
      </c>
      <c r="G15" s="74"/>
      <c r="H15" s="74"/>
    </row>
    <row r="16" spans="2:9" ht="14.85" customHeight="1" x14ac:dyDescent="0.2">
      <c r="B16" s="148" t="s">
        <v>130</v>
      </c>
      <c r="C16" s="148"/>
      <c r="D16" s="124">
        <v>50</v>
      </c>
      <c r="E16" s="123">
        <v>5</v>
      </c>
      <c r="F16" s="124">
        <v>100</v>
      </c>
      <c r="G16" s="109">
        <f>D16*E16/F16</f>
        <v>2.5</v>
      </c>
      <c r="H16" s="109">
        <f>E16-G16</f>
        <v>2.5</v>
      </c>
    </row>
    <row r="17" spans="1:9" ht="14.85" customHeight="1" x14ac:dyDescent="0.2">
      <c r="B17" s="250" t="s">
        <v>131</v>
      </c>
      <c r="C17" s="251"/>
      <c r="D17" s="124">
        <v>30</v>
      </c>
      <c r="E17" s="123">
        <v>5</v>
      </c>
      <c r="F17" s="124">
        <v>100</v>
      </c>
      <c r="G17" s="109">
        <f t="shared" ref="G17:G20" si="2">D17*E17/F17</f>
        <v>1.5</v>
      </c>
      <c r="H17" s="109">
        <f t="shared" ref="H17:H20" si="3">E17-G17</f>
        <v>3.5</v>
      </c>
    </row>
    <row r="18" spans="1:9" ht="14.85" customHeight="1" x14ac:dyDescent="0.2">
      <c r="B18" s="250" t="s">
        <v>132</v>
      </c>
      <c r="C18" s="251"/>
      <c r="D18" s="124">
        <v>20</v>
      </c>
      <c r="E18" s="123">
        <v>5</v>
      </c>
      <c r="F18" s="124">
        <v>100</v>
      </c>
      <c r="G18" s="109">
        <f t="shared" si="2"/>
        <v>1</v>
      </c>
      <c r="H18" s="109">
        <f t="shared" si="3"/>
        <v>4</v>
      </c>
    </row>
    <row r="19" spans="1:9" ht="14.85" customHeight="1" x14ac:dyDescent="0.2">
      <c r="B19" s="250" t="s">
        <v>133</v>
      </c>
      <c r="C19" s="251"/>
      <c r="D19" s="124">
        <v>10</v>
      </c>
      <c r="E19" s="123">
        <v>5</v>
      </c>
      <c r="F19" s="124">
        <v>100</v>
      </c>
      <c r="G19" s="109">
        <f t="shared" si="2"/>
        <v>0.5</v>
      </c>
      <c r="H19" s="109">
        <f t="shared" si="3"/>
        <v>4.5</v>
      </c>
    </row>
    <row r="20" spans="1:9" ht="14.85" customHeight="1" x14ac:dyDescent="0.2">
      <c r="B20" s="148" t="s">
        <v>134</v>
      </c>
      <c r="C20" s="148"/>
      <c r="D20" s="124">
        <v>5</v>
      </c>
      <c r="E20" s="123">
        <v>5</v>
      </c>
      <c r="F20" s="124">
        <v>100</v>
      </c>
      <c r="G20" s="109">
        <f t="shared" si="2"/>
        <v>0.25</v>
      </c>
      <c r="H20" s="109">
        <f t="shared" si="3"/>
        <v>4.75</v>
      </c>
    </row>
    <row r="21" spans="1:9" s="149" customFormat="1" ht="18" customHeight="1" x14ac:dyDescent="0.25">
      <c r="B21" s="287" t="s">
        <v>83</v>
      </c>
      <c r="C21" s="287"/>
      <c r="D21" s="150"/>
      <c r="E21" s="150"/>
      <c r="F21" s="150"/>
      <c r="G21" s="150"/>
      <c r="H21" s="150"/>
      <c r="I21" s="120"/>
    </row>
    <row r="22" spans="1:9" s="149" customFormat="1" ht="13.5" customHeight="1" x14ac:dyDescent="0.25">
      <c r="A22" s="151"/>
      <c r="B22" s="287" t="s">
        <v>161</v>
      </c>
      <c r="C22" s="287"/>
      <c r="D22" s="287"/>
      <c r="E22" s="287"/>
      <c r="F22" s="150"/>
      <c r="G22" s="150"/>
      <c r="H22" s="150"/>
      <c r="I22" s="120"/>
    </row>
    <row r="23" spans="1:9" ht="25.5" customHeight="1" x14ac:dyDescent="0.2">
      <c r="B23" s="246" t="s">
        <v>151</v>
      </c>
      <c r="C23" s="246"/>
      <c r="D23" s="246"/>
      <c r="E23" s="246"/>
      <c r="F23" s="246"/>
      <c r="G23" s="246"/>
      <c r="H23" s="246"/>
      <c r="I23" s="120"/>
    </row>
    <row r="24" spans="1:9" s="149" customFormat="1" ht="31.5" customHeight="1" x14ac:dyDescent="0.25">
      <c r="B24" s="287" t="s">
        <v>168</v>
      </c>
      <c r="C24" s="287"/>
      <c r="D24" s="287"/>
      <c r="E24" s="287"/>
      <c r="F24" s="287"/>
      <c r="G24" s="287"/>
      <c r="H24" s="287"/>
      <c r="I24" s="120"/>
    </row>
    <row r="25" spans="1:9" ht="16.5" customHeight="1" x14ac:dyDescent="0.2"/>
  </sheetData>
  <sheetProtection sheet="1" selectLockedCells="1"/>
  <mergeCells count="20">
    <mergeCell ref="B23:H23"/>
    <mergeCell ref="B24:H24"/>
    <mergeCell ref="B15:C15"/>
    <mergeCell ref="B17:C17"/>
    <mergeCell ref="B18:C18"/>
    <mergeCell ref="B19:C19"/>
    <mergeCell ref="B21:C21"/>
    <mergeCell ref="B22:E22"/>
    <mergeCell ref="B13:C14"/>
    <mergeCell ref="B1:H1"/>
    <mergeCell ref="C2:H2"/>
    <mergeCell ref="B3:H3"/>
    <mergeCell ref="B4:C5"/>
    <mergeCell ref="B6:C6"/>
    <mergeCell ref="B7:C7"/>
    <mergeCell ref="B8:C8"/>
    <mergeCell ref="B9:C9"/>
    <mergeCell ref="B10:C10"/>
    <mergeCell ref="B11:C11"/>
    <mergeCell ref="B12:H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Operating Manual</vt:lpstr>
      <vt:lpstr>A1-Calculation with oil</vt:lpstr>
      <vt:lpstr>A2-Calculation without oil</vt:lpstr>
      <vt:lpstr>A3- Stock solution paper imprg.</vt:lpstr>
      <vt:lpstr>B1- Calculation for bottles</vt:lpstr>
      <vt:lpstr>B2- Stock solution bottles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ROSSIGNOL</dc:creator>
  <cp:lastModifiedBy>YADAV, Rajpal Singh</cp:lastModifiedBy>
  <cp:lastPrinted>2017-12-05T06:02:50Z</cp:lastPrinted>
  <dcterms:created xsi:type="dcterms:W3CDTF">2017-12-04T06:23:02Z</dcterms:created>
  <dcterms:modified xsi:type="dcterms:W3CDTF">2023-05-16T12:40:53Z</dcterms:modified>
</cp:coreProperties>
</file>