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500" windowHeight="10785" tabRatio="718"/>
  </bookViews>
  <sheets>
    <sheet name="Introduction" sheetId="9" r:id="rId1"/>
    <sheet name="Exercise Overview Table" sheetId="4" r:id="rId2"/>
    <sheet name="Strategic objectives" sheetId="10" r:id="rId3"/>
    <sheet name="Requirements checklist" sheetId="5" r:id="rId4"/>
    <sheet name="Exercise Selection" sheetId="11" r:id="rId5"/>
    <sheet name="Exercise Calendar" sheetId="2" r:id="rId6"/>
    <sheet name="Costing tool" sheetId="3" r:id="rId7"/>
    <sheet name="Lists" sheetId="6" state="hidden" r:id="rId8"/>
  </sheets>
  <definedNames>
    <definedName name="_xlnm._FilterDatabase" localSheetId="5" hidden="1">'Exercise Calendar'!$B$7:$AV$15</definedName>
    <definedName name="_ftn1" localSheetId="2">'Strategic objectives'!$N$27</definedName>
    <definedName name="_ftnref1" localSheetId="2">'Strategic objectives'!$N$24</definedName>
    <definedName name="Activities">'Exercise Calendar'!#REF!</definedName>
  </definedNames>
  <calcPr calcId="171027"/>
</workbook>
</file>

<file path=xl/calcChain.xml><?xml version="1.0" encoding="utf-8"?>
<calcChain xmlns="http://schemas.openxmlformats.org/spreadsheetml/2006/main">
  <c r="W51" i="3" l="1"/>
  <c r="Y50" i="3"/>
  <c r="Y49" i="3"/>
  <c r="Y48" i="3"/>
  <c r="Y47" i="3"/>
  <c r="Y46" i="3"/>
  <c r="Y45" i="3"/>
  <c r="Y44" i="3"/>
  <c r="Y43" i="3"/>
  <c r="Y42" i="3"/>
  <c r="Y41" i="3"/>
  <c r="Y40" i="3"/>
  <c r="Y39" i="3"/>
  <c r="Y38" i="3"/>
  <c r="Y37" i="3"/>
  <c r="Y36" i="3"/>
  <c r="Y35" i="3"/>
  <c r="Y34" i="3"/>
  <c r="Y33" i="3"/>
  <c r="Y32" i="3"/>
  <c r="Y31" i="3"/>
  <c r="Y30" i="3"/>
  <c r="Y29" i="3"/>
  <c r="Y28" i="3"/>
  <c r="Y51" i="3" s="1"/>
  <c r="Y27" i="3"/>
  <c r="Y26" i="3"/>
  <c r="B21" i="3" l="1"/>
  <c r="C26" i="3"/>
  <c r="C50" i="3"/>
  <c r="C49" i="3"/>
  <c r="C48" i="3"/>
  <c r="C47" i="3"/>
  <c r="C46" i="3"/>
  <c r="C45" i="3"/>
  <c r="C44" i="3"/>
  <c r="C43" i="3"/>
  <c r="C42" i="3"/>
  <c r="C41" i="3"/>
  <c r="C40" i="3"/>
  <c r="C39" i="3"/>
  <c r="C38" i="3"/>
  <c r="C37" i="3"/>
  <c r="C36" i="3"/>
  <c r="C35" i="3"/>
  <c r="C34" i="3"/>
  <c r="C33" i="3"/>
  <c r="C32" i="3"/>
  <c r="C31" i="3"/>
  <c r="C30" i="3"/>
  <c r="C29" i="3"/>
  <c r="C28" i="3"/>
  <c r="C27" i="3"/>
  <c r="B26" i="3"/>
  <c r="B27" i="3" s="1"/>
  <c r="A32" i="2"/>
  <c r="A31" i="2"/>
  <c r="A30" i="2"/>
  <c r="A29" i="2"/>
  <c r="A28" i="2"/>
  <c r="A27" i="2"/>
  <c r="A26" i="2"/>
  <c r="A25" i="2"/>
  <c r="A24" i="2"/>
  <c r="A23" i="2"/>
  <c r="A22" i="2"/>
  <c r="A21" i="2"/>
  <c r="A20" i="2"/>
  <c r="A19" i="2"/>
  <c r="A18" i="2"/>
  <c r="A17" i="2"/>
  <c r="A16" i="2"/>
  <c r="A15" i="2"/>
  <c r="A14" i="2"/>
  <c r="A13" i="2"/>
  <c r="A12" i="2"/>
  <c r="A11" i="2"/>
  <c r="A10" i="2"/>
  <c r="A9" i="2"/>
  <c r="A8" i="2"/>
  <c r="B28" i="3" l="1"/>
  <c r="P27" i="3"/>
  <c r="P26" i="3"/>
  <c r="U27" i="3" l="1"/>
  <c r="Q27" i="3"/>
  <c r="T27" i="3"/>
  <c r="R27" i="3"/>
  <c r="S27" i="3"/>
  <c r="T26" i="3"/>
  <c r="R26" i="3"/>
  <c r="U26" i="3"/>
  <c r="B29" i="3"/>
  <c r="P28" i="3"/>
  <c r="S26" i="3"/>
  <c r="Q26" i="3"/>
  <c r="V26" i="3" l="1"/>
  <c r="V27" i="3"/>
  <c r="T28" i="3"/>
  <c r="Q28" i="3"/>
  <c r="S28" i="3"/>
  <c r="R28" i="3"/>
  <c r="U28" i="3"/>
  <c r="B30" i="3"/>
  <c r="P29" i="3"/>
  <c r="V28" i="3" l="1"/>
  <c r="S29" i="3"/>
  <c r="R29" i="3"/>
  <c r="T29" i="3"/>
  <c r="U29" i="3"/>
  <c r="Q29" i="3"/>
  <c r="B31" i="3"/>
  <c r="P30" i="3"/>
  <c r="V29" i="3" l="1"/>
  <c r="R30" i="3"/>
  <c r="S30" i="3"/>
  <c r="U30" i="3"/>
  <c r="Q30" i="3"/>
  <c r="T30" i="3"/>
  <c r="B32" i="3"/>
  <c r="P31" i="3"/>
  <c r="V30" i="3" l="1"/>
  <c r="U31" i="3"/>
  <c r="Q31" i="3"/>
  <c r="T31" i="3"/>
  <c r="R31" i="3"/>
  <c r="S31" i="3"/>
  <c r="B33" i="3"/>
  <c r="P32" i="3"/>
  <c r="V31" i="3" l="1"/>
  <c r="T32" i="3"/>
  <c r="U32" i="3"/>
  <c r="S32" i="3"/>
  <c r="R32" i="3"/>
  <c r="Q32" i="3"/>
  <c r="B34" i="3"/>
  <c r="P33" i="3"/>
  <c r="V32" i="3" l="1"/>
  <c r="S33" i="3"/>
  <c r="R33" i="3"/>
  <c r="T33" i="3"/>
  <c r="U33" i="3"/>
  <c r="Q33" i="3"/>
  <c r="B35" i="3"/>
  <c r="P34" i="3"/>
  <c r="V33" i="3" l="1"/>
  <c r="R34" i="3"/>
  <c r="U34" i="3"/>
  <c r="Q34" i="3"/>
  <c r="T34" i="3"/>
  <c r="S34" i="3"/>
  <c r="B36" i="3"/>
  <c r="P35" i="3"/>
  <c r="V34" i="3" l="1"/>
  <c r="U35" i="3"/>
  <c r="Q35" i="3"/>
  <c r="T35" i="3"/>
  <c r="R35" i="3"/>
  <c r="S35" i="3"/>
  <c r="B37" i="3"/>
  <c r="P36" i="3"/>
  <c r="V35" i="3" l="1"/>
  <c r="T36" i="3"/>
  <c r="U36" i="3"/>
  <c r="S36" i="3"/>
  <c r="R36" i="3"/>
  <c r="Q36" i="3"/>
  <c r="B38" i="3"/>
  <c r="P37" i="3"/>
  <c r="V36" i="3" l="1"/>
  <c r="S37" i="3"/>
  <c r="R37" i="3"/>
  <c r="T37" i="3"/>
  <c r="U37" i="3"/>
  <c r="Q37" i="3"/>
  <c r="B39" i="3"/>
  <c r="P38" i="3"/>
  <c r="V37" i="3" l="1"/>
  <c r="B40" i="3"/>
  <c r="P39" i="3"/>
  <c r="R38" i="3"/>
  <c r="U38" i="3"/>
  <c r="Q38" i="3"/>
  <c r="T38" i="3"/>
  <c r="S38" i="3"/>
  <c r="V38" i="3" l="1"/>
  <c r="U39" i="3"/>
  <c r="Q39" i="3"/>
  <c r="R39" i="3"/>
  <c r="T39" i="3"/>
  <c r="S39" i="3"/>
  <c r="B41" i="3"/>
  <c r="P40" i="3"/>
  <c r="V39" i="3" l="1"/>
  <c r="T40" i="3"/>
  <c r="S40" i="3"/>
  <c r="Q40" i="3"/>
  <c r="R40" i="3"/>
  <c r="U40" i="3"/>
  <c r="B42" i="3"/>
  <c r="P41" i="3"/>
  <c r="V40" i="3" l="1"/>
  <c r="S41" i="3"/>
  <c r="T41" i="3"/>
  <c r="R41" i="3"/>
  <c r="U41" i="3"/>
  <c r="Q41" i="3"/>
  <c r="B43" i="3"/>
  <c r="P42" i="3"/>
  <c r="V41" i="3" l="1"/>
  <c r="R42" i="3"/>
  <c r="U42" i="3"/>
  <c r="Q42" i="3"/>
  <c r="S42" i="3"/>
  <c r="T42" i="3"/>
  <c r="B44" i="3"/>
  <c r="P43" i="3"/>
  <c r="V42" i="3" l="1"/>
  <c r="U43" i="3"/>
  <c r="Q43" i="3"/>
  <c r="T43" i="3"/>
  <c r="S43" i="3"/>
  <c r="R43" i="3"/>
  <c r="B45" i="3"/>
  <c r="P44" i="3"/>
  <c r="V43" i="3" l="1"/>
  <c r="B46" i="3"/>
  <c r="P45" i="3"/>
  <c r="T44" i="3"/>
  <c r="S44" i="3"/>
  <c r="Q44" i="3"/>
  <c r="R44" i="3"/>
  <c r="U44" i="3"/>
  <c r="V44" i="3" l="1"/>
  <c r="S45" i="3"/>
  <c r="R45" i="3"/>
  <c r="T45" i="3"/>
  <c r="U45" i="3"/>
  <c r="Q45" i="3"/>
  <c r="B47" i="3"/>
  <c r="P46" i="3"/>
  <c r="V45" i="3" l="1"/>
  <c r="B48" i="3"/>
  <c r="P47" i="3"/>
  <c r="R46" i="3"/>
  <c r="U46" i="3"/>
  <c r="Q46" i="3"/>
  <c r="T46" i="3"/>
  <c r="S46" i="3"/>
  <c r="V46" i="3" l="1"/>
  <c r="U47" i="3"/>
  <c r="Q47" i="3"/>
  <c r="T47" i="3"/>
  <c r="R47" i="3"/>
  <c r="S47" i="3"/>
  <c r="B49" i="3"/>
  <c r="P48" i="3"/>
  <c r="V47" i="3" l="1"/>
  <c r="T48" i="3"/>
  <c r="U48" i="3"/>
  <c r="S48" i="3"/>
  <c r="R48" i="3"/>
  <c r="Q48" i="3"/>
  <c r="B50" i="3"/>
  <c r="P50" i="3" s="1"/>
  <c r="P49" i="3"/>
  <c r="V48" i="3" l="1"/>
  <c r="S49" i="3"/>
  <c r="R49" i="3"/>
  <c r="T49" i="3"/>
  <c r="U49" i="3"/>
  <c r="Q49" i="3"/>
  <c r="R50" i="3"/>
  <c r="U50" i="3"/>
  <c r="Q50" i="3"/>
  <c r="T50" i="3"/>
  <c r="S50" i="3"/>
  <c r="V49" i="3" l="1"/>
  <c r="V50" i="3"/>
  <c r="V51" i="3" s="1"/>
</calcChain>
</file>

<file path=xl/sharedStrings.xml><?xml version="1.0" encoding="utf-8"?>
<sst xmlns="http://schemas.openxmlformats.org/spreadsheetml/2006/main" count="255" uniqueCount="163">
  <si>
    <t>Wk1</t>
  </si>
  <si>
    <t>wk3</t>
  </si>
  <si>
    <t>Wk2</t>
  </si>
  <si>
    <t>Wk4</t>
  </si>
  <si>
    <t>Status</t>
  </si>
  <si>
    <t>Planned</t>
  </si>
  <si>
    <t>Subject area</t>
  </si>
  <si>
    <t xml:space="preserve">Responsible planning </t>
  </si>
  <si>
    <t>Target audience</t>
  </si>
  <si>
    <t>EOC and stakeholders</t>
  </si>
  <si>
    <t>EOC and WHO</t>
  </si>
  <si>
    <t>EOC members</t>
  </si>
  <si>
    <t>Geographical Location</t>
  </si>
  <si>
    <t>Description</t>
  </si>
  <si>
    <t>Exercise Type</t>
  </si>
  <si>
    <t>A Table-top exercise is a facilitated discussion of an emergency situation, in an informal, low-stress environment. It is designed to elicit constructive participant discussion, to identify and resolve problems and refine existing operational plans.</t>
  </si>
  <si>
    <t>Operational Based Exercises</t>
  </si>
  <si>
    <t>Category</t>
  </si>
  <si>
    <t>A drill is a coordinated, supervised exercise activity, normally used to test a single specific operation or function. The drill aims to practice and perfect one small part of the response plan and should be as realistic as possible, employing any equipment or apparatus for the function being drilled.</t>
  </si>
  <si>
    <t>A functional exercise is a fully simulated interactive exercise that tests the capability of an organization to respond to a simulated event. The exercise tests multiple functions of the organization’s operational plan. It is a coordinated response to a situation in a time pressured, realistic simulation. A functional exercise focuses on the coordination, integration, and interaction of an organization’s policies, procedures, roles and responsibilities before, during, or after the simulated event</t>
  </si>
  <si>
    <t>Functional Exercise</t>
  </si>
  <si>
    <t>High</t>
  </si>
  <si>
    <t>Low to medium</t>
  </si>
  <si>
    <t>Organizational Exercise Experience</t>
  </si>
  <si>
    <t>Planning Resources</t>
  </si>
  <si>
    <t>Medium</t>
  </si>
  <si>
    <t>Large amount of resources</t>
  </si>
  <si>
    <t>Planning Cost</t>
  </si>
  <si>
    <t>Low to medium cost</t>
  </si>
  <si>
    <t>High cost</t>
  </si>
  <si>
    <t>Time for Preparation  and Planning</t>
  </si>
  <si>
    <t>Requirement</t>
  </si>
  <si>
    <t>Time and resources required to conduct an exercise will vary widely depending on the type of exercise, the scope and scale. The following table provides an indication for each of the exercise types.</t>
  </si>
  <si>
    <t>Duration</t>
  </si>
  <si>
    <t>2-3 hours</t>
  </si>
  <si>
    <t>1-2 days</t>
  </si>
  <si>
    <t>1-5 days</t>
  </si>
  <si>
    <t>Medium to High cost</t>
  </si>
  <si>
    <t>Time</t>
  </si>
  <si>
    <t>Budget</t>
  </si>
  <si>
    <t>Purpose &amp; Objectives</t>
  </si>
  <si>
    <t>0.5-1 day</t>
  </si>
  <si>
    <t>Cost type</t>
  </si>
  <si>
    <t>In progress</t>
  </si>
  <si>
    <t>Procurement</t>
  </si>
  <si>
    <t>Not started</t>
  </si>
  <si>
    <t>Training</t>
  </si>
  <si>
    <t>Running cost</t>
  </si>
  <si>
    <t>Personnel</t>
  </si>
  <si>
    <t>Activity type</t>
  </si>
  <si>
    <t>USD</t>
  </si>
  <si>
    <t>Mar-16</t>
  </si>
  <si>
    <t>Apr-16</t>
  </si>
  <si>
    <t>May-16</t>
  </si>
  <si>
    <t>Jun-16</t>
  </si>
  <si>
    <t>Jul-16</t>
  </si>
  <si>
    <t>Sep-16</t>
  </si>
  <si>
    <t>Oct-16</t>
  </si>
  <si>
    <t>Nov-16</t>
  </si>
  <si>
    <t>Dec-16</t>
  </si>
  <si>
    <t>Tabletop Exercise</t>
  </si>
  <si>
    <t>WHO</t>
  </si>
  <si>
    <t>Monrovia</t>
  </si>
  <si>
    <t>Number of international  facilitators</t>
  </si>
  <si>
    <t>Number  national participants, incl national facilitators, requiring travel</t>
  </si>
  <si>
    <t>Number of Per Diem days for national participants and  facilitators</t>
  </si>
  <si>
    <t>Days of per diem for international facilitators</t>
  </si>
  <si>
    <t>Low to medium (a few days/weeks)</t>
  </si>
  <si>
    <t>Extensive planning and preparation (a few weeks)</t>
  </si>
  <si>
    <t>Extensive planning and preparation (a few months)</t>
  </si>
  <si>
    <t>Admin &amp; logs support, local context input and background documentation. The design and planning often requires a lot of local input to ensure realism, appropriateness and also advocacy to encourage participation from the target audience.</t>
  </si>
  <si>
    <t>Scoping/planning missions 4-6 weeks before</t>
  </si>
  <si>
    <t>yes</t>
  </si>
  <si>
    <t>optional</t>
  </si>
  <si>
    <t>LEGEND</t>
  </si>
  <si>
    <t>Scoping/Planning Mission</t>
  </si>
  <si>
    <t>Planning Preparation</t>
  </si>
  <si>
    <t>Actual Event</t>
  </si>
  <si>
    <t>EOC, MoH and WHO</t>
  </si>
  <si>
    <t>EOC, MoH, NGO, WHO, WFP, UNICEF</t>
  </si>
  <si>
    <t>Post exercise</t>
  </si>
  <si>
    <t>A field or full-scale exercise simulates a real event as closely as possible and is designed to evaluate the operational capability of emergency management systems in a highly stressful environment, simulating actual response conditions. This includes the mobilization and movement of emergency personnel, equipment and resources. Ideally, the field/full-scale exercise should test and evaluate most functions of the emergency management plan or operational plan.</t>
  </si>
  <si>
    <t>Field/Full scale Exercise</t>
  </si>
  <si>
    <t>Senior Management Commitment</t>
  </si>
  <si>
    <t>This support is essential to argue for the utility and added benefit of the exercise and will provide the mandate to conduct the exercise. Senior management commitment will also help to allocate the necessary resources and will ensure that the purpose and objectives are in line with the overarching ERM programme. Furthermore, management backing can help to ensure that exercise outcomes/recommendations are used and followed up</t>
  </si>
  <si>
    <t xml:space="preserve">Exercise Capacity </t>
  </si>
  <si>
    <t>The capacity to support the development and the facilitation of the exercise is a fundamental element in any exercise. The exercise management will be responsible to plan, develop, implement and follow up on the exercise and its outcomes. The composition of an exercise management team varies per exercise, but generally speaking will consist of an exercise director and the exercise planning team. The exercise director is responsible for the planning and conduct of the exercise, whereas the exercise planning team supports the director with the preparations and the design of the simulation. The exercise management team might include members from outside the organization</t>
  </si>
  <si>
    <t>Resources</t>
  </si>
  <si>
    <t>Checkbox</t>
  </si>
  <si>
    <t>The planning of a simulation exercise depends on the complexity of the simulation (including the purpose, scope &amp; objectives), the facilitation’s team simulation experience, and their other workload. Inexperienced facilitators or those with additional heavy workloads may require a longer lead time. In general less complex exercise require less planning time, while more complex exercise require longer planning (see exercise table in tab 1).</t>
  </si>
  <si>
    <t>WHO emphasis on adopting a comprehensive exercise programme, made up of progressively complex exercises, each one building on the previous one, until exercises are as close to reality as possible[1].  This ‘building-block approach’ is recommended for the exercise programme and should start with basic exercises that test specific aspects of preparedness and response. Following are more progressively complex exercises, requiring more preparation time and resources.  Each exercise within the progressive series is linked to a set of common programme priorities and designed to test associated capabilities.</t>
  </si>
  <si>
    <t>The following is an rough overview of the key requirements to manage and implement an effective exercise programme:</t>
  </si>
  <si>
    <t>Direct costs of organizing a simulation vary depending on the type of exercise. In general they include travel and accommodation expenses for facilitators traveling from abroad, renting a venue, basic stationery and printing. For more info see `costing tool`sheet.</t>
  </si>
  <si>
    <t xml:space="preserve">In order to support the selection of the right type of exercise, WHO developed a decision tree including some key questions that can be considered in the selection process. Nevertheless, WHO places emphasis on a comprehensive exercise programme, made up of progressively complex exercises. Therefore it is recommended that organizations start with basic exercises first, before moving to more complex exercises. </t>
  </si>
  <si>
    <t xml:space="preserve">The exercise purpose and objectives should be develeop as early as possible and should be based on an assessment of the needs which will help define the reasons to conduct the exercise and identify the functions to be tested. A well planned exercise is based on the definition of its aims and objectives which leads to relevant results and an efficient allocation of time and resources. A needs or risk assessment could entail, for example, the desk review of existing response plans. </t>
  </si>
  <si>
    <t>Training and Risk Assessments</t>
  </si>
  <si>
    <t xml:space="preserve">An exercise programme should be designed according to the results of risk assessments (planning) and training needs. A well-planned and well-implemented exercise programme helps ensure that risk assessments, training programmes and exercise events are consistent, progressive and focused on common goals that complement and build on one another.
The programme should blend planning, organizing, training, equipping and exercise events to ensure that participants’ interest levels are maintained, and to reflect lessons from previous exercises, as well as actual emergencies.
</t>
  </si>
  <si>
    <t>Discussion Based Exercise</t>
  </si>
  <si>
    <t>Table top exercise
TTX</t>
  </si>
  <si>
    <t>Dril
DR</t>
  </si>
  <si>
    <t>Functional Exercise
FX</t>
  </si>
  <si>
    <t>Field/Full Scale Exercise
FSX</t>
  </si>
  <si>
    <t xml:space="preserve">Training </t>
  </si>
  <si>
    <t>Drill</t>
  </si>
  <si>
    <t>RRT Mobilization</t>
  </si>
  <si>
    <t>RRT</t>
  </si>
  <si>
    <t>Emergency response plan</t>
  </si>
  <si>
    <t>EOC activation</t>
  </si>
  <si>
    <t>#</t>
  </si>
  <si>
    <t>Currency used for this estimation</t>
  </si>
  <si>
    <t>COSTING TOOL</t>
  </si>
  <si>
    <t>&lt;- enter USD or code of local curency</t>
  </si>
  <si>
    <r>
      <t xml:space="preserve">Exercises </t>
    </r>
    <r>
      <rPr>
        <b/>
        <i/>
        <sz val="11"/>
        <color theme="1"/>
        <rFont val="Arial Narrow"/>
        <family val="2"/>
      </rPr>
      <t>in</t>
    </r>
    <r>
      <rPr>
        <sz val="11"/>
        <color theme="1"/>
        <rFont val="Arial Narrow"/>
        <family val="2"/>
      </rPr>
      <t xml:space="preserve"> capital city</t>
    </r>
  </si>
  <si>
    <r>
      <t xml:space="preserve">Exercises </t>
    </r>
    <r>
      <rPr>
        <b/>
        <i/>
        <sz val="11"/>
        <color theme="1"/>
        <rFont val="Arial Narrow"/>
        <family val="2"/>
      </rPr>
      <t>outside</t>
    </r>
    <r>
      <rPr>
        <sz val="11"/>
        <color theme="1"/>
        <rFont val="Arial Narrow"/>
        <family val="2"/>
      </rPr>
      <t xml:space="preserve"> the capital city</t>
    </r>
  </si>
  <si>
    <t>- At this stage, use estimates for planning purpose.  Detailled budget for each similation will have to be developped during the implementation of the exercises' programme.</t>
  </si>
  <si>
    <t>Exercises' Calendar</t>
  </si>
  <si>
    <r>
      <t xml:space="preserve">Average cost of flight </t>
    </r>
    <r>
      <rPr>
        <b/>
        <i/>
        <sz val="11"/>
        <color theme="1"/>
        <rFont val="Arial Narrow"/>
        <family val="2"/>
      </rPr>
      <t>per</t>
    </r>
    <r>
      <rPr>
        <sz val="11"/>
        <color theme="1"/>
        <rFont val="Arial Narrow"/>
        <family val="2"/>
      </rPr>
      <t xml:space="preserve"> international expert</t>
    </r>
  </si>
  <si>
    <r>
      <t xml:space="preserve">Average travel cost </t>
    </r>
    <r>
      <rPr>
        <b/>
        <i/>
        <sz val="11"/>
        <color theme="1"/>
        <rFont val="Arial Narrow"/>
        <family val="2"/>
      </rPr>
      <t>per</t>
    </r>
    <r>
      <rPr>
        <sz val="11"/>
        <color theme="1"/>
        <rFont val="Arial Narrow"/>
        <family val="2"/>
      </rPr>
      <t xml:space="preserve"> national participant</t>
    </r>
  </si>
  <si>
    <r>
      <rPr>
        <b/>
        <i/>
        <sz val="11"/>
        <color theme="1"/>
        <rFont val="Arial Narrow"/>
        <family val="2"/>
      </rPr>
      <t>Daily</t>
    </r>
    <r>
      <rPr>
        <sz val="11"/>
        <color theme="1"/>
        <rFont val="Arial Narrow"/>
        <family val="2"/>
      </rPr>
      <t xml:space="preserve"> per diem </t>
    </r>
    <r>
      <rPr>
        <b/>
        <i/>
        <sz val="11"/>
        <color theme="1"/>
        <rFont val="Arial Narrow"/>
        <family val="2"/>
      </rPr>
      <t>per</t>
    </r>
    <r>
      <rPr>
        <sz val="11"/>
        <color theme="1"/>
        <rFont val="Arial Narrow"/>
        <family val="2"/>
      </rPr>
      <t xml:space="preserve"> national participant</t>
    </r>
  </si>
  <si>
    <r>
      <t xml:space="preserve">Conference room costs </t>
    </r>
    <r>
      <rPr>
        <b/>
        <sz val="11"/>
        <color theme="1"/>
        <rFont val="Arial Narrow"/>
        <family val="2"/>
      </rPr>
      <t>per</t>
    </r>
    <r>
      <rPr>
        <sz val="11"/>
        <color theme="1"/>
        <rFont val="Arial Narrow"/>
        <family val="2"/>
      </rPr>
      <t xml:space="preserve"> day</t>
    </r>
  </si>
  <si>
    <r>
      <t xml:space="preserve">Average costs of refreshment (2 coffee + lunch) </t>
    </r>
    <r>
      <rPr>
        <b/>
        <i/>
        <sz val="11"/>
        <color theme="1"/>
        <rFont val="Arial Narrow"/>
        <family val="2"/>
      </rPr>
      <t>per</t>
    </r>
    <r>
      <rPr>
        <sz val="11"/>
        <color theme="1"/>
        <rFont val="Arial Narrow"/>
        <family val="2"/>
      </rPr>
      <t xml:space="preserve"> person &amp; </t>
    </r>
    <r>
      <rPr>
        <b/>
        <i/>
        <sz val="11"/>
        <color theme="1"/>
        <rFont val="Arial Narrow"/>
        <family val="2"/>
      </rPr>
      <t>per</t>
    </r>
    <r>
      <rPr>
        <sz val="11"/>
        <color theme="1"/>
        <rFont val="Arial Narrow"/>
        <family val="2"/>
      </rPr>
      <t xml:space="preserve"> day</t>
    </r>
  </si>
  <si>
    <r>
      <t xml:space="preserve">ICT equipment rental </t>
    </r>
    <r>
      <rPr>
        <b/>
        <i/>
        <sz val="11"/>
        <color theme="1"/>
        <rFont val="Arial Narrow"/>
        <family val="2"/>
      </rPr>
      <t>per</t>
    </r>
    <r>
      <rPr>
        <sz val="11"/>
        <color theme="1"/>
        <rFont val="Arial Narrow"/>
        <family val="2"/>
      </rPr>
      <t xml:space="preserve"> day (projectors, printers, sound-system)</t>
    </r>
  </si>
  <si>
    <r>
      <t xml:space="preserve">Medical consumables (for drills and full/field exercises) </t>
    </r>
    <r>
      <rPr>
        <b/>
        <sz val="11"/>
        <color theme="1"/>
        <rFont val="Arial Narrow"/>
        <family val="2"/>
      </rPr>
      <t>per</t>
    </r>
    <r>
      <rPr>
        <sz val="11"/>
        <color theme="1"/>
        <rFont val="Arial Narrow"/>
        <family val="2"/>
      </rPr>
      <t xml:space="preserve"> event</t>
    </r>
  </si>
  <si>
    <r>
      <rPr>
        <b/>
        <i/>
        <sz val="11"/>
        <color theme="1"/>
        <rFont val="Arial Narrow"/>
        <family val="2"/>
      </rPr>
      <t>Daily</t>
    </r>
    <r>
      <rPr>
        <sz val="11"/>
        <color theme="1"/>
        <rFont val="Arial Narrow"/>
        <family val="2"/>
      </rPr>
      <t xml:space="preserve"> Per diem </t>
    </r>
    <r>
      <rPr>
        <b/>
        <i/>
        <sz val="11"/>
        <color theme="1"/>
        <rFont val="Arial Narrow"/>
        <family val="2"/>
      </rPr>
      <t>per</t>
    </r>
    <r>
      <rPr>
        <sz val="11"/>
        <color theme="1"/>
        <rFont val="Arial Narrow"/>
        <family val="2"/>
      </rPr>
      <t xml:space="preserve"> external expert</t>
    </r>
  </si>
  <si>
    <t xml:space="preserve">- Fill the table below with the estimated amount to budget for the following expenses.  If some of your exercises will take place outside the capital city, please differentiate the costs accordingly </t>
  </si>
  <si>
    <t>- Please refer to the Exercise budget template of the manual for a detailled breakdown of cost if necessary</t>
  </si>
  <si>
    <t>Exercise description</t>
  </si>
  <si>
    <t>The table below is linked with the Exercise Calendar.  Don't add or change the exercise description here.  Please adjust or add directly in the calendar</t>
  </si>
  <si>
    <t>Number of days of venue</t>
  </si>
  <si>
    <t>Number of days of catering</t>
  </si>
  <si>
    <t>type</t>
  </si>
  <si>
    <t>Location type</t>
  </si>
  <si>
    <t>location</t>
  </si>
  <si>
    <t>capital</t>
  </si>
  <si>
    <t>outside capital</t>
  </si>
  <si>
    <t>Border town of YYYY</t>
  </si>
  <si>
    <t>multiple</t>
  </si>
  <si>
    <t>international facil</t>
  </si>
  <si>
    <t>national participant</t>
  </si>
  <si>
    <r>
      <t xml:space="preserve">Stationery </t>
    </r>
    <r>
      <rPr>
        <b/>
        <i/>
        <sz val="11"/>
        <color theme="1"/>
        <rFont val="Arial Narrow"/>
        <family val="2"/>
      </rPr>
      <t>(per</t>
    </r>
    <r>
      <rPr>
        <sz val="11"/>
        <color theme="1"/>
        <rFont val="Arial Narrow"/>
        <family val="2"/>
      </rPr>
      <t xml:space="preserve"> event)</t>
    </r>
  </si>
  <si>
    <t>conference room</t>
  </si>
  <si>
    <t>catering</t>
  </si>
  <si>
    <t>Need for Stationery</t>
  </si>
  <si>
    <t>Need for ICT equipment rental</t>
  </si>
  <si>
    <t>Need for medical consumables</t>
  </si>
  <si>
    <t>Need for additional services</t>
  </si>
  <si>
    <r>
      <t xml:space="preserve">Additional services (translation, security, actors,…) </t>
    </r>
    <r>
      <rPr>
        <b/>
        <i/>
        <sz val="11"/>
        <color theme="1"/>
        <rFont val="Arial Narrow"/>
        <family val="2"/>
      </rPr>
      <t>per</t>
    </r>
    <r>
      <rPr>
        <sz val="11"/>
        <color theme="1"/>
        <rFont val="Arial Narrow"/>
        <family val="2"/>
      </rPr>
      <t xml:space="preserve"> event</t>
    </r>
  </si>
  <si>
    <t>Y/N</t>
  </si>
  <si>
    <t>Yes</t>
  </si>
  <si>
    <t>No</t>
  </si>
  <si>
    <t>other costs</t>
  </si>
  <si>
    <t>no</t>
  </si>
  <si>
    <t>Estimate cost</t>
  </si>
  <si>
    <t>Estimated fixed costs for all exercises</t>
  </si>
  <si>
    <t>Funds available</t>
  </si>
  <si>
    <t>Funding source</t>
  </si>
  <si>
    <t>Funding gap</t>
  </si>
  <si>
    <t>Potential donor</t>
  </si>
  <si>
    <t>CDC, Japanese Embassy</t>
  </si>
  <si>
    <t>MoH and WHO</t>
  </si>
  <si>
    <t>-</t>
  </si>
  <si>
    <t>MoH and CDC</t>
  </si>
  <si>
    <t>WHO (DFID project)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</si>
</sst>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0\ _€"/>
  </numFmts>
  <fonts count="19" x14ac:knownFonts="1">
    <font>
      <sz val="11"/>
      <color theme="1"/>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theme="1"/>
      <name val="Arial Narrow"/>
      <family val="2"/>
    </font>
    <font>
      <b/>
      <sz val="11"/>
      <color theme="1"/>
      <name val="Arial Narrow"/>
      <family val="2"/>
    </font>
    <font>
      <sz val="11"/>
      <name val="Arial Narrow"/>
      <family val="2"/>
    </font>
    <font>
      <sz val="10"/>
      <color theme="1"/>
      <name val="Arial Narrow"/>
      <family val="2"/>
    </font>
    <font>
      <b/>
      <sz val="10"/>
      <color theme="1"/>
      <name val="Arial Narrow"/>
      <family val="2"/>
    </font>
    <font>
      <sz val="10"/>
      <name val="Arial Narrow"/>
      <family val="2"/>
    </font>
    <font>
      <b/>
      <sz val="11"/>
      <color theme="0"/>
      <name val="Arial Narrow"/>
      <family val="2"/>
    </font>
    <font>
      <sz val="11"/>
      <color theme="0"/>
      <name val="Arial Narrow"/>
      <family val="2"/>
    </font>
    <font>
      <sz val="11"/>
      <color rgb="FFFF0000"/>
      <name val="Arial Narrow"/>
      <family val="2"/>
    </font>
    <font>
      <b/>
      <i/>
      <sz val="11"/>
      <color theme="1"/>
      <name val="Arial Narrow"/>
      <family val="2"/>
    </font>
    <font>
      <sz val="11"/>
      <color theme="1"/>
      <name val="Calibri"/>
      <family val="2"/>
      <scheme val="minor"/>
    </font>
    <font>
      <b/>
      <sz val="36"/>
      <color theme="1"/>
      <name val="Arial Narrow"/>
      <family val="2"/>
    </font>
    <font>
      <b/>
      <sz val="12"/>
      <color theme="1"/>
      <name val="Arial Narrow"/>
      <family val="2"/>
    </font>
    <font>
      <sz val="9"/>
      <color theme="1"/>
      <name val="Arial Narrow"/>
      <family val="2"/>
    </font>
    <font>
      <b/>
      <sz val="16"/>
      <color theme="1"/>
      <name val="Arial Narrow"/>
      <family val="2"/>
    </font>
  </fonts>
  <fills count="17">
    <fill>
      <patternFill patternType="none"/>
    </fill>
    <fill>
      <patternFill patternType="gray125"/>
    </fill>
    <fill>
      <patternFill patternType="solid">
        <fgColor theme="3" tint="0.399975585192419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5"/>
      </patternFill>
    </fill>
    <fill>
      <patternFill patternType="solid">
        <fgColor theme="9" tint="0.5999938962981048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399975585192419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4" tint="0.39997558519241921"/>
      </top>
      <bottom/>
      <diagonal/>
    </border>
    <border>
      <left style="thin">
        <color indexed="64"/>
      </left>
      <right/>
      <top style="thin">
        <color indexed="64"/>
      </top>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2" fillId="8" borderId="0" applyNumberFormat="0" applyBorder="0" applyAlignment="0" applyProtection="0"/>
    <xf numFmtId="164" fontId="14" fillId="0" borderId="0" applyFont="0" applyFill="0" applyBorder="0" applyAlignment="0" applyProtection="0"/>
  </cellStyleXfs>
  <cellXfs count="162">
    <xf numFmtId="0" fontId="0" fillId="0" borderId="0" xfId="0"/>
    <xf numFmtId="0" fontId="1" fillId="3" borderId="1" xfId="0" applyFont="1" applyFill="1" applyBorder="1"/>
    <xf numFmtId="0" fontId="0" fillId="0" borderId="1" xfId="0" applyBorder="1" applyAlignment="1">
      <alignment horizontal="left" vertical="top" wrapText="1"/>
    </xf>
    <xf numFmtId="0" fontId="0" fillId="0" borderId="0" xfId="0" applyAlignment="1">
      <alignment horizontal="center" vertical="top" wrapText="1"/>
    </xf>
    <xf numFmtId="0" fontId="0" fillId="0" borderId="1" xfId="0" applyBorder="1" applyAlignment="1">
      <alignment horizontal="left" vertical="top"/>
    </xf>
    <xf numFmtId="0" fontId="0" fillId="0" borderId="1" xfId="0" applyFill="1" applyBorder="1" applyAlignment="1">
      <alignment horizontal="left" vertical="top"/>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2" xfId="0" applyFont="1" applyBorder="1"/>
    <xf numFmtId="0" fontId="1" fillId="0" borderId="8" xfId="0" applyFont="1" applyBorder="1"/>
    <xf numFmtId="0" fontId="0" fillId="0" borderId="3" xfId="0" applyBorder="1"/>
    <xf numFmtId="0" fontId="0" fillId="0" borderId="9" xfId="0" applyBorder="1"/>
    <xf numFmtId="0" fontId="0" fillId="0" borderId="0" xfId="0" applyFill="1" applyBorder="1"/>
    <xf numFmtId="0" fontId="0" fillId="0" borderId="4" xfId="0" applyBorder="1"/>
    <xf numFmtId="0" fontId="0" fillId="0" borderId="10" xfId="0" applyBorder="1"/>
    <xf numFmtId="0" fontId="0" fillId="0" borderId="0" xfId="0" applyAlignment="1">
      <alignment wrapText="1"/>
    </xf>
    <xf numFmtId="0" fontId="3" fillId="0" borderId="21" xfId="0" applyFont="1" applyBorder="1" applyAlignment="1">
      <alignment vertical="top" wrapText="1"/>
    </xf>
    <xf numFmtId="0" fontId="3" fillId="0" borderId="21" xfId="0" applyFont="1" applyBorder="1" applyAlignment="1">
      <alignment horizontal="left" vertical="top" wrapText="1"/>
    </xf>
    <xf numFmtId="0" fontId="0" fillId="0" borderId="0" xfId="0" applyAlignment="1">
      <alignment horizontal="center" wrapText="1"/>
    </xf>
    <xf numFmtId="0" fontId="0" fillId="0" borderId="0" xfId="0" applyAlignment="1">
      <alignment vertical="top" wrapText="1"/>
    </xf>
    <xf numFmtId="0" fontId="0" fillId="0" borderId="1" xfId="0" applyBorder="1" applyAlignment="1">
      <alignment horizontal="center" vertical="center" wrapText="1"/>
    </xf>
    <xf numFmtId="0" fontId="4" fillId="0" borderId="0" xfId="0" applyFont="1" applyProtection="1">
      <protection locked="0"/>
    </xf>
    <xf numFmtId="0" fontId="7" fillId="0" borderId="0" xfId="0" applyFont="1" applyProtection="1">
      <protection locked="0"/>
    </xf>
    <xf numFmtId="0" fontId="10" fillId="2" borderId="22" xfId="0" applyNumberFormat="1" applyFont="1" applyFill="1" applyBorder="1" applyAlignment="1" applyProtection="1">
      <alignment horizontal="center" vertical="center" wrapText="1"/>
      <protection locked="0"/>
    </xf>
    <xf numFmtId="0" fontId="10" fillId="2" borderId="27" xfId="0" applyNumberFormat="1" applyFont="1" applyFill="1" applyBorder="1" applyAlignment="1" applyProtection="1">
      <alignment horizontal="center" vertical="center" wrapText="1"/>
      <protection locked="0"/>
    </xf>
    <xf numFmtId="0" fontId="4" fillId="2" borderId="20" xfId="0" applyFont="1" applyFill="1" applyBorder="1" applyAlignment="1" applyProtection="1">
      <alignment wrapText="1"/>
      <protection locked="0"/>
    </xf>
    <xf numFmtId="0" fontId="4" fillId="2" borderId="19" xfId="0" applyFont="1" applyFill="1" applyBorder="1" applyAlignment="1" applyProtection="1">
      <alignment wrapText="1"/>
      <protection locked="0"/>
    </xf>
    <xf numFmtId="0" fontId="4" fillId="0" borderId="15" xfId="0" applyFont="1" applyFill="1" applyBorder="1" applyProtection="1">
      <protection locked="0"/>
    </xf>
    <xf numFmtId="0" fontId="4" fillId="0" borderId="0" xfId="0" applyFont="1" applyFill="1" applyBorder="1" applyProtection="1">
      <protection locked="0"/>
    </xf>
    <xf numFmtId="0" fontId="4" fillId="0" borderId="0" xfId="0" applyFont="1" applyFill="1" applyProtection="1">
      <protection locked="0"/>
    </xf>
    <xf numFmtId="0" fontId="6" fillId="0" borderId="0" xfId="0" applyFont="1" applyFill="1" applyBorder="1" applyAlignment="1" applyProtection="1">
      <alignment wrapText="1"/>
      <protection locked="0"/>
    </xf>
    <xf numFmtId="0" fontId="11" fillId="0" borderId="15" xfId="1" applyFont="1" applyFill="1" applyBorder="1" applyProtection="1">
      <protection locked="0"/>
    </xf>
    <xf numFmtId="0" fontId="4" fillId="0" borderId="17" xfId="0" applyFont="1" applyFill="1" applyBorder="1" applyAlignment="1" applyProtection="1">
      <alignment horizontal="left" vertical="top"/>
      <protection locked="0"/>
    </xf>
    <xf numFmtId="0" fontId="4" fillId="0" borderId="15" xfId="0" applyFont="1" applyFill="1" applyBorder="1" applyAlignment="1" applyProtection="1">
      <alignment horizontal="left" vertical="top"/>
      <protection locked="0"/>
    </xf>
    <xf numFmtId="0" fontId="6" fillId="0" borderId="15"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11" fillId="8" borderId="15" xfId="1" applyFont="1" applyBorder="1" applyAlignment="1" applyProtection="1">
      <alignment horizontal="left" vertical="top"/>
      <protection locked="0"/>
    </xf>
    <xf numFmtId="0" fontId="12" fillId="7" borderId="15" xfId="0" applyFont="1" applyFill="1" applyBorder="1" applyAlignment="1" applyProtection="1">
      <alignment horizontal="left" vertical="top"/>
      <protection locked="0"/>
    </xf>
    <xf numFmtId="0" fontId="4" fillId="0" borderId="0" xfId="0" applyFont="1" applyFill="1" applyAlignment="1" applyProtection="1">
      <alignment horizontal="left" vertical="top"/>
      <protection locked="0"/>
    </xf>
    <xf numFmtId="0" fontId="4" fillId="0" borderId="18" xfId="0" applyFont="1" applyFill="1" applyBorder="1" applyAlignment="1" applyProtection="1">
      <alignment horizontal="left" vertical="top"/>
      <protection locked="0"/>
    </xf>
    <xf numFmtId="0" fontId="4" fillId="0" borderId="15" xfId="0" applyFont="1" applyFill="1" applyBorder="1" applyAlignment="1" applyProtection="1">
      <alignment horizontal="left" vertical="top" wrapText="1"/>
      <protection locked="0"/>
    </xf>
    <xf numFmtId="0" fontId="4" fillId="7" borderId="15" xfId="0" applyFont="1" applyFill="1" applyBorder="1" applyAlignment="1" applyProtection="1">
      <alignment horizontal="left" vertical="top"/>
      <protection locked="0"/>
    </xf>
    <xf numFmtId="0" fontId="6"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protection locked="0"/>
    </xf>
    <xf numFmtId="0" fontId="4" fillId="10" borderId="0" xfId="0" applyFont="1" applyFill="1" applyBorder="1" applyAlignment="1">
      <alignment horizontal="left" vertical="top" wrapText="1"/>
    </xf>
    <xf numFmtId="0" fontId="4" fillId="0" borderId="0" xfId="0" applyFont="1"/>
    <xf numFmtId="0" fontId="4" fillId="0" borderId="0" xfId="0" applyFont="1" applyFill="1"/>
    <xf numFmtId="0" fontId="4" fillId="10" borderId="0" xfId="0" applyFont="1" applyFill="1" applyBorder="1" applyAlignment="1">
      <alignment horizontal="center" vertical="top" wrapText="1"/>
    </xf>
    <xf numFmtId="0" fontId="4" fillId="10" borderId="0" xfId="0" applyFont="1" applyFill="1"/>
    <xf numFmtId="0" fontId="4" fillId="11" borderId="0" xfId="0" applyFont="1" applyFill="1"/>
    <xf numFmtId="0" fontId="4" fillId="6" borderId="0" xfId="0" applyFont="1" applyFill="1"/>
    <xf numFmtId="0" fontId="4" fillId="6" borderId="0" xfId="0" applyFont="1" applyFill="1" applyBorder="1" applyAlignment="1">
      <alignment horizontal="center" vertical="center" wrapText="1"/>
    </xf>
    <xf numFmtId="0" fontId="4" fillId="13" borderId="14" xfId="0" applyFont="1" applyFill="1" applyBorder="1" applyAlignment="1">
      <alignment horizontal="center" vertical="center" wrapText="1"/>
    </xf>
    <xf numFmtId="0" fontId="7" fillId="6" borderId="0" xfId="0" applyFont="1" applyFill="1" applyProtection="1">
      <protection locked="0"/>
    </xf>
    <xf numFmtId="0" fontId="4" fillId="6" borderId="0" xfId="0" applyFont="1" applyFill="1" applyProtection="1">
      <protection locked="0"/>
    </xf>
    <xf numFmtId="0" fontId="12" fillId="12" borderId="15" xfId="0" applyFont="1" applyFill="1" applyBorder="1" applyAlignment="1" applyProtection="1">
      <alignment horizontal="left" vertical="top"/>
      <protection locked="0"/>
    </xf>
    <xf numFmtId="0" fontId="4" fillId="12" borderId="15" xfId="0" applyFont="1" applyFill="1" applyBorder="1" applyAlignment="1" applyProtection="1">
      <alignment horizontal="left" vertical="top"/>
      <protection locked="0"/>
    </xf>
    <xf numFmtId="0" fontId="4" fillId="15" borderId="15" xfId="0" applyFont="1" applyFill="1" applyBorder="1" applyAlignment="1" applyProtection="1">
      <alignment horizontal="left" vertical="top"/>
      <protection locked="0"/>
    </xf>
    <xf numFmtId="0" fontId="4" fillId="9" borderId="0" xfId="0" applyFont="1" applyFill="1" applyAlignment="1" applyProtection="1">
      <alignment horizontal="left" vertical="top"/>
      <protection locked="0"/>
    </xf>
    <xf numFmtId="0" fontId="12" fillId="9" borderId="15" xfId="1" applyFont="1" applyFill="1" applyBorder="1" applyAlignment="1" applyProtection="1">
      <alignment horizontal="left" vertical="top"/>
      <protection locked="0"/>
    </xf>
    <xf numFmtId="0" fontId="4" fillId="6" borderId="0" xfId="0" applyFont="1" applyFill="1" applyBorder="1" applyProtection="1">
      <protection locked="0"/>
    </xf>
    <xf numFmtId="0" fontId="4" fillId="3" borderId="3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4" fillId="6" borderId="0" xfId="0" applyFont="1" applyFill="1" applyAlignment="1">
      <alignment horizontal="center"/>
    </xf>
    <xf numFmtId="0" fontId="4" fillId="6" borderId="0" xfId="0" quotePrefix="1" applyFont="1" applyFill="1"/>
    <xf numFmtId="0" fontId="5" fillId="6" borderId="0" xfId="0" applyFont="1" applyFill="1" applyBorder="1" applyAlignment="1">
      <alignment horizontal="center" vertical="center" wrapText="1"/>
    </xf>
    <xf numFmtId="0" fontId="1" fillId="0" borderId="12" xfId="0" applyFont="1" applyFill="1" applyBorder="1"/>
    <xf numFmtId="165" fontId="4" fillId="0" borderId="7" xfId="2" applyNumberFormat="1" applyFont="1" applyFill="1" applyBorder="1" applyAlignment="1">
      <alignment horizontal="right" vertical="center"/>
    </xf>
    <xf numFmtId="165" fontId="4" fillId="0" borderId="36" xfId="2" applyNumberFormat="1" applyFont="1" applyBorder="1" applyAlignment="1">
      <alignment horizontal="right" vertical="center"/>
    </xf>
    <xf numFmtId="165" fontId="4" fillId="0" borderId="7" xfId="2" applyNumberFormat="1" applyFont="1" applyBorder="1" applyAlignment="1">
      <alignment horizontal="right" vertical="center"/>
    </xf>
    <xf numFmtId="165" fontId="4" fillId="0" borderId="40" xfId="2" applyNumberFormat="1" applyFont="1" applyBorder="1" applyAlignment="1">
      <alignment horizontal="right" vertical="center"/>
    </xf>
    <xf numFmtId="165" fontId="4" fillId="0" borderId="38" xfId="2" applyNumberFormat="1" applyFont="1" applyBorder="1" applyAlignment="1">
      <alignment horizontal="right" vertical="center"/>
    </xf>
    <xf numFmtId="165" fontId="4" fillId="0" borderId="36" xfId="2" applyNumberFormat="1" applyFont="1" applyFill="1" applyBorder="1" applyAlignment="1">
      <alignment horizontal="right" vertical="center"/>
    </xf>
    <xf numFmtId="0" fontId="4" fillId="0" borderId="0" xfId="0" applyFont="1" applyAlignment="1">
      <alignment horizontal="center"/>
    </xf>
    <xf numFmtId="0" fontId="4" fillId="6" borderId="0" xfId="0" applyFont="1" applyFill="1" applyBorder="1" applyAlignment="1">
      <alignment horizontal="center"/>
    </xf>
    <xf numFmtId="0" fontId="4" fillId="10" borderId="0" xfId="0" applyFont="1" applyFill="1" applyAlignment="1">
      <alignment horizontal="center"/>
    </xf>
    <xf numFmtId="0" fontId="4" fillId="16" borderId="0" xfId="0" applyFont="1" applyFill="1"/>
    <xf numFmtId="0" fontId="4" fillId="16" borderId="26" xfId="0" applyFont="1" applyFill="1" applyBorder="1"/>
    <xf numFmtId="0" fontId="4" fillId="16" borderId="27" xfId="0" applyFont="1" applyFill="1" applyBorder="1"/>
    <xf numFmtId="0" fontId="4" fillId="16" borderId="27" xfId="0" applyFont="1" applyFill="1" applyBorder="1" applyAlignment="1">
      <alignment horizontal="center"/>
    </xf>
    <xf numFmtId="0" fontId="17" fillId="6" borderId="41" xfId="0" applyFont="1" applyFill="1" applyBorder="1" applyAlignment="1">
      <alignment horizontal="center"/>
    </xf>
    <xf numFmtId="0" fontId="4" fillId="5" borderId="42" xfId="0" applyFont="1" applyFill="1" applyBorder="1"/>
    <xf numFmtId="0" fontId="4" fillId="0" borderId="42" xfId="0" applyFont="1" applyBorder="1"/>
    <xf numFmtId="164" fontId="4" fillId="0" borderId="42" xfId="0" applyNumberFormat="1" applyFont="1" applyBorder="1"/>
    <xf numFmtId="0" fontId="17" fillId="6" borderId="43" xfId="0" applyFont="1" applyFill="1" applyBorder="1" applyAlignment="1">
      <alignment horizontal="center"/>
    </xf>
    <xf numFmtId="0" fontId="4" fillId="5" borderId="6" xfId="0" applyFont="1" applyFill="1" applyBorder="1"/>
    <xf numFmtId="0" fontId="4" fillId="0" borderId="6" xfId="0" applyFont="1" applyBorder="1" applyAlignment="1">
      <alignment horizontal="center"/>
    </xf>
    <xf numFmtId="0" fontId="4" fillId="0" borderId="6" xfId="0" applyFont="1" applyBorder="1"/>
    <xf numFmtId="164" fontId="4" fillId="0" borderId="6" xfId="0" applyNumberFormat="1" applyFont="1" applyBorder="1"/>
    <xf numFmtId="0" fontId="17" fillId="6" borderId="44" xfId="0" applyFont="1" applyFill="1" applyBorder="1" applyAlignment="1">
      <alignment horizontal="center"/>
    </xf>
    <xf numFmtId="0" fontId="4" fillId="5" borderId="45" xfId="0" applyFont="1" applyFill="1" applyBorder="1"/>
    <xf numFmtId="0" fontId="4" fillId="0" borderId="45" xfId="0" applyFont="1" applyBorder="1" applyAlignment="1">
      <alignment horizontal="center"/>
    </xf>
    <xf numFmtId="0" fontId="4" fillId="0" borderId="45" xfId="0" applyFont="1" applyBorder="1"/>
    <xf numFmtId="164" fontId="4" fillId="0" borderId="45" xfId="0" applyNumberFormat="1" applyFont="1" applyBorder="1"/>
    <xf numFmtId="164" fontId="5" fillId="16" borderId="28" xfId="2" applyFont="1" applyFill="1" applyBorder="1" applyAlignment="1">
      <alignment horizontal="right" vertical="center"/>
    </xf>
    <xf numFmtId="0" fontId="4" fillId="0" borderId="11" xfId="0" applyFont="1" applyBorder="1" applyAlignment="1">
      <alignment horizontal="center"/>
    </xf>
    <xf numFmtId="0" fontId="16" fillId="14" borderId="0" xfId="0" applyFont="1" applyFill="1" applyBorder="1" applyAlignment="1"/>
    <xf numFmtId="0" fontId="16" fillId="14" borderId="27" xfId="0" applyFont="1" applyFill="1" applyBorder="1" applyAlignment="1"/>
    <xf numFmtId="0" fontId="16" fillId="6" borderId="0" xfId="0" applyFont="1" applyFill="1" applyBorder="1" applyAlignment="1"/>
    <xf numFmtId="0" fontId="4" fillId="6" borderId="0" xfId="0" applyFont="1" applyFill="1" applyBorder="1" applyAlignment="1">
      <alignment vertical="top" textRotation="45" wrapText="1"/>
    </xf>
    <xf numFmtId="0" fontId="4" fillId="6" borderId="0" xfId="0" applyFont="1" applyFill="1" applyBorder="1" applyAlignment="1">
      <alignment textRotation="45" wrapText="1"/>
    </xf>
    <xf numFmtId="164" fontId="5" fillId="16" borderId="42" xfId="2" applyFont="1" applyFill="1" applyBorder="1" applyAlignment="1">
      <alignment horizontal="right" vertical="center"/>
    </xf>
    <xf numFmtId="164" fontId="5" fillId="16" borderId="6" xfId="2" applyFont="1" applyFill="1" applyBorder="1" applyAlignment="1">
      <alignment horizontal="right" vertical="center"/>
    </xf>
    <xf numFmtId="164" fontId="5" fillId="16" borderId="45" xfId="2" applyFont="1" applyFill="1" applyBorder="1" applyAlignment="1">
      <alignment horizontal="right" vertical="center"/>
    </xf>
    <xf numFmtId="0" fontId="4" fillId="13" borderId="1" xfId="0" applyFont="1" applyFill="1" applyBorder="1"/>
    <xf numFmtId="164" fontId="4" fillId="13" borderId="1" xfId="0" applyNumberFormat="1" applyFont="1" applyFill="1" applyBorder="1"/>
    <xf numFmtId="0" fontId="4" fillId="14" borderId="0" xfId="0" applyFont="1" applyFill="1" applyBorder="1"/>
    <xf numFmtId="0" fontId="4" fillId="14" borderId="9" xfId="0" applyFont="1" applyFill="1" applyBorder="1"/>
    <xf numFmtId="164" fontId="4" fillId="5" borderId="1" xfId="0" applyNumberFormat="1" applyFont="1" applyFill="1" applyBorder="1"/>
    <xf numFmtId="0" fontId="4" fillId="14" borderId="1" xfId="0" applyFont="1" applyFill="1" applyBorder="1" applyAlignment="1">
      <alignment horizontal="left" textRotation="45" wrapText="1"/>
    </xf>
    <xf numFmtId="0" fontId="4" fillId="0" borderId="14" xfId="0" applyFont="1" applyBorder="1" applyAlignment="1">
      <alignment horizontal="left"/>
    </xf>
    <xf numFmtId="0" fontId="5" fillId="16" borderId="14" xfId="0" applyFont="1" applyFill="1" applyBorder="1" applyAlignment="1">
      <alignment horizontal="left" textRotation="45"/>
    </xf>
    <xf numFmtId="0" fontId="4" fillId="14" borderId="2" xfId="0" applyFont="1" applyFill="1" applyBorder="1" applyAlignment="1">
      <alignment horizontal="left" textRotation="45"/>
    </xf>
    <xf numFmtId="0" fontId="4" fillId="5" borderId="2" xfId="0" applyFont="1" applyFill="1" applyBorder="1" applyAlignment="1">
      <alignment horizontal="left" textRotation="45"/>
    </xf>
    <xf numFmtId="0" fontId="4" fillId="14" borderId="16" xfId="0" applyFont="1" applyFill="1" applyBorder="1" applyAlignment="1">
      <alignment horizontal="left" textRotation="45"/>
    </xf>
    <xf numFmtId="0" fontId="0" fillId="0" borderId="1" xfId="0" applyBorder="1" applyAlignment="1">
      <alignment horizontal="center" vertical="center" wrapText="1"/>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1" xfId="0" applyFont="1" applyFill="1" applyBorder="1" applyAlignment="1">
      <alignment horizontal="center" vertical="center" wrapText="1"/>
    </xf>
    <xf numFmtId="0" fontId="1" fillId="4" borderId="0" xfId="0" applyFont="1" applyFill="1" applyAlignment="1">
      <alignment horizontal="left" vertical="top" wrapText="1"/>
    </xf>
    <xf numFmtId="0" fontId="10" fillId="2" borderId="16" xfId="0" applyNumberFormat="1" applyFont="1" applyFill="1" applyBorder="1" applyAlignment="1" applyProtection="1">
      <alignment horizontal="center" vertical="center" wrapText="1"/>
      <protection locked="0"/>
    </xf>
    <xf numFmtId="0" fontId="10" fillId="2" borderId="30" xfId="0" applyNumberFormat="1" applyFont="1" applyFill="1" applyBorder="1" applyAlignment="1" applyProtection="1">
      <alignment horizontal="center" vertical="center" wrapText="1"/>
      <protection locked="0"/>
    </xf>
    <xf numFmtId="0" fontId="15" fillId="6" borderId="0" xfId="0" applyFont="1" applyFill="1" applyAlignment="1" applyProtection="1">
      <alignment horizontal="left" vertical="center"/>
      <protection locked="0"/>
    </xf>
    <xf numFmtId="0" fontId="15" fillId="6" borderId="29" xfId="0" applyFont="1" applyFill="1" applyBorder="1" applyAlignment="1" applyProtection="1">
      <alignment horizontal="left" vertical="center"/>
      <protection locked="0"/>
    </xf>
    <xf numFmtId="0" fontId="7" fillId="10" borderId="0" xfId="0" applyFont="1" applyFill="1" applyAlignment="1" applyProtection="1">
      <alignment horizontal="left" vertical="top" wrapText="1"/>
      <protection locked="0"/>
    </xf>
    <xf numFmtId="0" fontId="10" fillId="2" borderId="22" xfId="0" applyNumberFormat="1" applyFont="1" applyFill="1" applyBorder="1" applyAlignment="1" applyProtection="1">
      <alignment horizontal="center" vertical="center" wrapText="1"/>
      <protection locked="0"/>
    </xf>
    <xf numFmtId="0" fontId="10" fillId="2" borderId="27" xfId="0" applyNumberFormat="1" applyFont="1" applyFill="1" applyBorder="1" applyAlignment="1" applyProtection="1">
      <alignment horizontal="center" vertical="center" wrapText="1"/>
      <protection locked="0"/>
    </xf>
    <xf numFmtId="0" fontId="10" fillId="2" borderId="8" xfId="0" applyNumberFormat="1" applyFont="1" applyFill="1" applyBorder="1" applyAlignment="1" applyProtection="1">
      <alignment horizontal="center" vertical="center" wrapText="1"/>
      <protection locked="0"/>
    </xf>
    <xf numFmtId="0" fontId="10" fillId="2" borderId="31" xfId="0" applyNumberFormat="1" applyFont="1" applyFill="1" applyBorder="1" applyAlignment="1" applyProtection="1">
      <alignment horizontal="center" vertical="center" wrapText="1"/>
      <protection locked="0"/>
    </xf>
    <xf numFmtId="17" fontId="10" fillId="2" borderId="5" xfId="0" applyNumberFormat="1" applyFont="1" applyFill="1" applyBorder="1" applyAlignment="1" applyProtection="1">
      <alignment horizontal="center" wrapText="1"/>
      <protection locked="0"/>
    </xf>
    <xf numFmtId="17" fontId="10" fillId="2" borderId="6" xfId="0" applyNumberFormat="1" applyFont="1" applyFill="1" applyBorder="1" applyAlignment="1" applyProtection="1">
      <alignment horizontal="center" wrapText="1"/>
      <protection locked="0"/>
    </xf>
    <xf numFmtId="17" fontId="10" fillId="2" borderId="7" xfId="0" applyNumberFormat="1" applyFont="1" applyFill="1" applyBorder="1" applyAlignment="1" applyProtection="1">
      <alignment horizontal="center" wrapText="1"/>
      <protection locked="0"/>
    </xf>
    <xf numFmtId="0" fontId="7" fillId="9" borderId="26"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9" fillId="8" borderId="27" xfId="1" applyFont="1" applyBorder="1" applyAlignment="1" applyProtection="1">
      <alignment horizontal="center" vertical="center" wrapText="1"/>
      <protection locked="0"/>
    </xf>
    <xf numFmtId="0" fontId="7" fillId="12" borderId="27" xfId="0" applyFont="1" applyFill="1" applyBorder="1" applyAlignment="1" applyProtection="1">
      <alignment horizontal="center" vertical="center" wrapText="1"/>
      <protection locked="0"/>
    </xf>
    <xf numFmtId="0" fontId="7" fillId="7" borderId="27" xfId="0" applyFont="1" applyFill="1" applyBorder="1" applyAlignment="1" applyProtection="1">
      <alignment horizontal="center" vertical="center" wrapText="1"/>
      <protection locked="0"/>
    </xf>
    <xf numFmtId="0" fontId="7" fillId="15" borderId="27" xfId="0" applyFont="1" applyFill="1" applyBorder="1" applyAlignment="1" applyProtection="1">
      <alignment horizontal="center" vertical="center" wrapText="1"/>
      <protection locked="0"/>
    </xf>
    <xf numFmtId="0" fontId="7" fillId="15" borderId="28"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center"/>
      <protection locked="0"/>
    </xf>
    <xf numFmtId="0" fontId="8" fillId="6" borderId="24" xfId="0" applyFont="1" applyFill="1" applyBorder="1" applyAlignment="1" applyProtection="1">
      <alignment horizontal="center"/>
      <protection locked="0"/>
    </xf>
    <xf numFmtId="0" fontId="8" fillId="6" borderId="25" xfId="0" applyFont="1" applyFill="1" applyBorder="1" applyAlignment="1" applyProtection="1">
      <alignment horizontal="center"/>
      <protection locked="0"/>
    </xf>
    <xf numFmtId="0" fontId="4" fillId="10" borderId="0" xfId="0" quotePrefix="1" applyFont="1" applyFill="1" applyAlignment="1">
      <alignment horizontal="left" vertical="top" wrapText="1"/>
    </xf>
    <xf numFmtId="0" fontId="4" fillId="13" borderId="1" xfId="0" applyFont="1" applyFill="1" applyBorder="1" applyAlignment="1">
      <alignment horizontal="left" vertical="top"/>
    </xf>
    <xf numFmtId="0" fontId="5" fillId="6"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18" fillId="6" borderId="0" xfId="0" applyFont="1" applyFill="1" applyAlignment="1">
      <alignment horizontal="left"/>
    </xf>
    <xf numFmtId="0" fontId="4" fillId="10" borderId="14" xfId="0" quotePrefix="1" applyFont="1" applyFill="1" applyBorder="1" applyAlignment="1">
      <alignment horizontal="left" vertical="top" wrapText="1"/>
    </xf>
    <xf numFmtId="0" fontId="4" fillId="10" borderId="32" xfId="0" quotePrefix="1" applyFont="1" applyFill="1" applyBorder="1" applyAlignment="1">
      <alignment horizontal="left" vertical="top" wrapText="1"/>
    </xf>
    <xf numFmtId="0" fontId="4" fillId="3" borderId="37" xfId="0" applyFont="1" applyFill="1" applyBorder="1" applyAlignment="1">
      <alignment horizontal="left" vertical="center" wrapText="1"/>
    </xf>
    <xf numFmtId="0" fontId="4" fillId="3" borderId="38" xfId="0"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4" fillId="10" borderId="0" xfId="0" quotePrefix="1" applyFont="1" applyFill="1" applyBorder="1" applyAlignment="1">
      <alignment horizontal="left" vertical="top" wrapText="1"/>
    </xf>
    <xf numFmtId="164" fontId="5" fillId="16" borderId="46" xfId="2" applyFont="1" applyFill="1" applyBorder="1" applyAlignment="1">
      <alignment horizontal="center" vertical="center"/>
    </xf>
    <xf numFmtId="164" fontId="5" fillId="16" borderId="47" xfId="2" applyFont="1" applyFill="1" applyBorder="1" applyAlignment="1">
      <alignment horizontal="center" vertical="center"/>
    </xf>
    <xf numFmtId="164" fontId="5" fillId="16" borderId="48" xfId="2" applyFont="1" applyFill="1" applyBorder="1" applyAlignment="1">
      <alignment horizontal="center" vertical="center"/>
    </xf>
  </cellXfs>
  <cellStyles count="3">
    <cellStyle name="60% - Accent3" xfId="1" builtinId="40"/>
    <cellStyle name="Comma" xfId="2" builtinId="3"/>
    <cellStyle name="Normal" xfId="0" builtinId="0"/>
  </cellStyles>
  <dxfs count="1">
    <dxf>
      <font>
        <b val="0"/>
        <i/>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600076</xdr:colOff>
      <xdr:row>63</xdr:row>
      <xdr:rowOff>95250</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609600" y="190500"/>
          <a:ext cx="7305676" cy="1190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Introduction to the Exercise Planning Tool (EPT)</a:t>
          </a:r>
        </a:p>
        <a:p>
          <a:endParaRPr lang="en-GB" sz="1800" b="1"/>
        </a:p>
        <a:p>
          <a:r>
            <a:rPr lang="en-GB" sz="1100">
              <a:effectLst/>
              <a:latin typeface="+mn-lt"/>
              <a:ea typeface="SimSun"/>
              <a:cs typeface="Calibri"/>
            </a:rPr>
            <a:t>For exercises to be most effective, they should form part of a comprehensive programme made up of progressively complex exercises, each exercise building on the previous one until they are as close to reality as possible. This ‘building-block approach’ should start with basic exercises that test specific aspects of preparedness and response, followed by progressively complex exercises requiring additional preparation time and resources. </a:t>
          </a:r>
        </a:p>
        <a:p>
          <a:endParaRPr lang="en-GB" sz="1100">
            <a:effectLst/>
            <a:latin typeface="+mn-lt"/>
            <a:ea typeface="SimSun"/>
            <a:cs typeface="Calibri"/>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 main purpose of the WHO Exercise Planning Tool (EPT) is to support MoH partners in developing and setting-up a comprehensive exercise programme, especially in the worplan implementation and budgeting contexts. </a:t>
          </a:r>
        </a:p>
        <a:p>
          <a:endParaRPr lang="en-GB" sz="1100" b="0" baseline="0"/>
        </a:p>
        <a:p>
          <a:endParaRPr lang="en-GB" sz="1100" b="0" baseline="0"/>
        </a:p>
        <a:p>
          <a:r>
            <a:rPr lang="en-GB" sz="1100" b="0" baseline="0"/>
            <a:t>The Tool is divided in 7 sections:</a:t>
          </a:r>
          <a:br>
            <a:rPr lang="en-GB" sz="1100" b="0" baseline="0"/>
          </a:br>
          <a:endParaRPr lang="en-GB" sz="1100" b="0" baseline="0"/>
        </a:p>
        <a:p>
          <a:pPr marL="228600" indent="-228600">
            <a:buFont typeface="+mj-lt"/>
            <a:buAutoNum type="arabicPeriod"/>
          </a:pPr>
          <a:r>
            <a:rPr lang="en-GB" sz="1100" b="1" baseline="0"/>
            <a:t>Exercise Overview Table</a:t>
          </a:r>
          <a:br>
            <a:rPr lang="en-GB" sz="1100" b="1" baseline="0"/>
          </a:br>
          <a:r>
            <a:rPr lang="en-GB" sz="1100" b="0" baseline="0"/>
            <a:t>This table is meant to be an overview on the various activities that compose an exercise programme.</a:t>
          </a:r>
          <a:br>
            <a:rPr lang="en-GB" sz="1100" b="0" baseline="0"/>
          </a:br>
          <a:r>
            <a:rPr lang="en-GB" sz="1100" b="0" baseline="0"/>
            <a:t>The table shows under which category the activities fall, a brief description of them,  and the organizational details  needed to implement the activities (Number of participants,  duration, etc).  This table should be used as a reference in the initial phases of the exercise programme planning.</a:t>
          </a:r>
          <a:br>
            <a:rPr lang="en-GB" sz="1100" b="0" baseline="0"/>
          </a:br>
          <a:endParaRPr lang="en-GB" sz="1100" b="0" baseline="0"/>
        </a:p>
        <a:p>
          <a:pPr marL="228600" indent="-228600">
            <a:buFont typeface="+mj-lt"/>
            <a:buAutoNum type="arabicPeriod"/>
          </a:pPr>
          <a:r>
            <a:rPr lang="en-GB" sz="1100" b="1" baseline="0"/>
            <a:t>Strategic Objective</a:t>
          </a:r>
          <a:br>
            <a:rPr lang="en-GB" sz="1100" b="1" baseline="0"/>
          </a:br>
          <a:r>
            <a:rPr lang="en-GB" sz="1100" b="0" baseline="0"/>
            <a:t>This sheet supports the user to articulate strategic objectives for the exercise programme. </a:t>
          </a:r>
          <a:r>
            <a:rPr lang="en-GB" sz="1100" b="0" baseline="0">
              <a:solidFill>
                <a:schemeClr val="dk1"/>
              </a:solidFill>
              <a:effectLst/>
              <a:latin typeface="+mn-lt"/>
              <a:ea typeface="+mn-ea"/>
              <a:cs typeface="+mn-cs"/>
            </a:rPr>
            <a:t>An exercise programme should be built around strategic objectives and each exercise planned within it, should contribute to achieving those strategic objective. Having clearly defined strategic objectives will ensure that the programme remains focussed and coherent, and that each exercise builds upon the other with increasing complexity over time.</a:t>
          </a:r>
          <a:br>
            <a:rPr lang="en-GB" sz="1100" b="0" baseline="0">
              <a:solidFill>
                <a:schemeClr val="dk1"/>
              </a:solidFill>
              <a:effectLst/>
              <a:latin typeface="+mn-lt"/>
              <a:ea typeface="+mn-ea"/>
              <a:cs typeface="+mn-cs"/>
            </a:rPr>
          </a:br>
          <a:endParaRPr lang="en-GB" sz="1100" b="0" baseline="0">
            <a:solidFill>
              <a:schemeClr val="dk1"/>
            </a:solidFill>
            <a:effectLst/>
            <a:latin typeface="+mn-lt"/>
            <a:ea typeface="+mn-ea"/>
            <a:cs typeface="+mn-cs"/>
          </a:endParaRPr>
        </a:p>
        <a:p>
          <a:pPr marL="228600" indent="-228600">
            <a:buFont typeface="+mj-lt"/>
            <a:buAutoNum type="arabicPeriod"/>
          </a:pPr>
          <a:r>
            <a:rPr lang="en-GB" sz="1100" b="1" baseline="0"/>
            <a:t>Requirements  Checklist</a:t>
          </a:r>
          <a:br>
            <a:rPr lang="en-GB" sz="1100" b="1" baseline="0"/>
          </a:br>
          <a:r>
            <a:rPr lang="en-GB" sz="1100" b="0" baseline="0"/>
            <a:t>This sheet is meant to be a overview of the requirements needed in order to organize an exercise programme. This sheet should be used as a reference during the initial phases of the exercise programme planning, in order to identify the requirements currently in place and the ones needed to be reached before moving to the following phases.</a:t>
          </a:r>
          <a:br>
            <a:rPr lang="en-GB" sz="1100" b="0" baseline="0"/>
          </a:br>
          <a:r>
            <a:rPr lang="en-GB" sz="1100" b="0" baseline="0"/>
            <a:t> </a:t>
          </a:r>
          <a:endParaRPr lang="en-GB" sz="1100" b="1" baseline="0"/>
        </a:p>
        <a:p>
          <a:pPr marL="228600" indent="-228600">
            <a:buFont typeface="+mj-lt"/>
            <a:buAutoNum type="arabicPeriod"/>
          </a:pPr>
          <a:r>
            <a:rPr lang="en-GB" sz="1100" b="1" baseline="0"/>
            <a:t>Exercise Selection</a:t>
          </a:r>
          <a:br>
            <a:rPr lang="en-GB" sz="1100" b="1" baseline="0"/>
          </a:br>
          <a:r>
            <a:rPr lang="en-GB" sz="1100">
              <a:solidFill>
                <a:schemeClr val="dk1"/>
              </a:solidFill>
              <a:effectLst/>
              <a:latin typeface="+mn-lt"/>
              <a:ea typeface="+mn-ea"/>
              <a:cs typeface="+mn-cs"/>
            </a:rPr>
            <a:t>In order to support the selection of the right type of exercise, WHO developed a decision tree including some key questions that can be considered in the selection process. </a:t>
          </a:r>
          <a:endParaRPr lang="en-GB" sz="1100" b="0" baseline="0">
            <a:solidFill>
              <a:schemeClr val="dk1"/>
            </a:solidFill>
            <a:effectLst/>
            <a:latin typeface="+mn-lt"/>
            <a:ea typeface="+mn-ea"/>
            <a:cs typeface="+mn-cs"/>
          </a:endParaRPr>
        </a:p>
        <a:p>
          <a:pPr marL="228600" indent="-228600">
            <a:buFont typeface="+mj-lt"/>
            <a:buAutoNum type="arabicPeriod"/>
          </a:pPr>
          <a:endParaRPr lang="en-GB" sz="1100" b="1" baseline="0"/>
        </a:p>
        <a:p>
          <a:pPr marL="228600" indent="-228600">
            <a:buFont typeface="+mj-lt"/>
            <a:buAutoNum type="arabicPeriod"/>
          </a:pPr>
          <a:r>
            <a:rPr lang="en-GB" sz="1100" b="1" baseline="0"/>
            <a:t>Exercise Calendar</a:t>
          </a:r>
          <a:br>
            <a:rPr lang="en-GB" sz="1100" b="1" baseline="0"/>
          </a:br>
          <a:r>
            <a:rPr lang="en-GB" sz="1100" b="0" baseline="0"/>
            <a:t>This sheet is the first part of the actual planning tool. With the knowledge from the first sections of the tool, and from the exercise planning session performed at country level, this table should be filled with the exercise programme for the country.</a:t>
          </a:r>
          <a:br>
            <a:rPr lang="en-GB" sz="1100" b="0" baseline="0"/>
          </a:br>
          <a:r>
            <a:rPr lang="en-GB" sz="1100" b="0" baseline="0"/>
            <a:t>The table is divided in 7 sections:</a:t>
          </a:r>
          <a:br>
            <a:rPr lang="en-GB" sz="1100" b="0" baseline="0"/>
          </a:br>
          <a:r>
            <a:rPr lang="en-GB" sz="1100" b="0" baseline="0"/>
            <a:t>Activity type: the type of activity planned. This column can be filled through the drop down menu of the single cell.  In order to do so, single click on the selected cell and click the arrow that appears on the right side of it. Then, click on the type of activity wanted.</a:t>
          </a:r>
          <a:br>
            <a:rPr lang="en-GB" sz="1100" b="0" baseline="0"/>
          </a:br>
          <a:r>
            <a:rPr lang="en-GB" sz="1100" b="0" baseline="0"/>
            <a:t>Status: the status of implementation of the activity. </a:t>
          </a:r>
          <a:r>
            <a:rPr lang="en-GB" sz="1100" b="0" baseline="0">
              <a:solidFill>
                <a:schemeClr val="dk1"/>
              </a:solidFill>
              <a:effectLst/>
              <a:latin typeface="+mn-lt"/>
              <a:ea typeface="+mn-ea"/>
              <a:cs typeface="+mn-cs"/>
            </a:rPr>
            <a:t>This column can be filled through the drop down menu of the single cell.  In order to do so, single click on the selected cell and click the arrow that appears on the right side of it. Then, click on the current status of implementation.</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Subject area: the area interested by the planned activity.</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Geographical location: the geographical location of the activity.</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Target audience: the audience meant to be reached by the activity</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Responsible planning: the organization/team/department responsible for the organization of the activity.</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Calendar: a calendar divided in weeks. It is suggest to report on it both the actual implementation dates of the activities and the planning time required to perform the activity. For example, if an activity requires 1 week to be implementated, but requires 4 weeks to be organized, the total of 5 weeks planning and implementation should be reported in the calendar.</a:t>
          </a:r>
          <a:br>
            <a:rPr lang="en-GB" sz="1100" b="0" baseline="0">
              <a:solidFill>
                <a:schemeClr val="dk1"/>
              </a:solidFill>
              <a:effectLst/>
              <a:latin typeface="+mn-lt"/>
              <a:ea typeface="+mn-ea"/>
              <a:cs typeface="+mn-cs"/>
            </a:rPr>
          </a:br>
          <a:r>
            <a:rPr lang="en-GB" sz="1100" b="0" baseline="0">
              <a:solidFill>
                <a:schemeClr val="dk1"/>
              </a:solidFill>
              <a:effectLst/>
              <a:latin typeface="+mn-lt"/>
              <a:ea typeface="+mn-ea"/>
              <a:cs typeface="+mn-cs"/>
            </a:rPr>
            <a:t> </a:t>
          </a:r>
          <a:endParaRPr lang="en-GB" sz="1100" b="1" baseline="0"/>
        </a:p>
        <a:p>
          <a:pPr marL="228600" indent="-228600">
            <a:buFont typeface="+mj-lt"/>
            <a:buAutoNum type="arabicPeriod"/>
          </a:pPr>
          <a:r>
            <a:rPr lang="en-GB" sz="1100" b="1" baseline="0"/>
            <a:t>Costing Tool </a:t>
          </a:r>
          <a:br>
            <a:rPr lang="en-GB" sz="1100" b="1" baseline="0"/>
          </a:br>
          <a:r>
            <a:rPr lang="en-GB" sz="1100" b="0" baseline="0"/>
            <a:t>The Costing tool  helps to plan an estimate of the costs for each activity and the total for the exercise programme.</a:t>
          </a:r>
          <a:br>
            <a:rPr lang="en-GB" sz="1100" b="0" baseline="0"/>
          </a:br>
          <a:r>
            <a:rPr lang="en-GB" sz="1100" b="0" baseline="0"/>
            <a:t>This tool has automatic calculation of the total costs and of the partial breakdowns. </a:t>
          </a:r>
          <a:br>
            <a:rPr lang="en-GB" sz="1100" b="0" baseline="0"/>
          </a:br>
          <a:r>
            <a:rPr lang="en-GB" sz="1100" b="0" baseline="0"/>
            <a:t>The Checklist has 3 types of tables:</a:t>
          </a:r>
          <a:br>
            <a:rPr lang="en-GB" sz="1100" b="0" baseline="0"/>
          </a:br>
          <a:r>
            <a:rPr lang="en-GB" sz="1100" b="0" baseline="0"/>
            <a:t>The Fixed Costs: all the various activities shares types of expenditure that, on an estimate, stay fixed regardless of the the activity selected. This table should be used to list such costs . The excel file will automatically use  the inputted values in the calculation of the costs.</a:t>
          </a:r>
          <a:br>
            <a:rPr lang="en-GB" sz="1100" b="0" baseline="0"/>
          </a:br>
          <a:r>
            <a:rPr lang="en-GB" sz="1100" b="0" baseline="0"/>
            <a:t>The activities tables:  a table for each type of activity. Each table should be used to list the activity specific costs. The partial cost brreakdowns are calculated automatically, but for the total activity cost the number of activities planned must be inputted in the table in order to produce the total cost.</a:t>
          </a:r>
          <a:br>
            <a:rPr lang="en-GB" sz="1100" b="0" baseline="0"/>
          </a:br>
          <a:r>
            <a:rPr lang="en-GB" sz="1100" b="0" baseline="0"/>
            <a:t>Total Costs: A table that automatically lists the costs for activity and the total cost estimate of the exercise programme.</a:t>
          </a:r>
          <a:br>
            <a:rPr lang="en-GB" sz="1100" b="0" baseline="0"/>
          </a:br>
          <a:endParaRPr lang="en-GB" sz="1100" b="1" baseline="0"/>
        </a:p>
        <a:p>
          <a:pPr marL="228600" indent="-228600">
            <a:buFont typeface="+mj-lt"/>
            <a:buAutoNum type="arabicPeriod"/>
          </a:pPr>
          <a:r>
            <a:rPr lang="en-GB" sz="1100" b="1" baseline="0"/>
            <a:t>Other Possible Costs</a:t>
          </a:r>
          <a:br>
            <a:rPr lang="en-GB" sz="1100" b="1" baseline="0"/>
          </a:br>
          <a:r>
            <a:rPr lang="en-GB" sz="1100" b="0" baseline="0"/>
            <a:t>A table for keeping track on secondary expenditures linked to the exercise programme.</a:t>
          </a:r>
        </a:p>
        <a:p>
          <a:pPr marL="228600" indent="-228600">
            <a:buFont typeface="+mj-lt"/>
            <a:buAutoNum type="arabicPeriod"/>
          </a:pPr>
          <a:endParaRPr lang="en-GB" sz="1100" b="0"/>
        </a:p>
      </xdr:txBody>
    </xdr:sp>
    <xdr:clientData/>
  </xdr:twoCellAnchor>
  <xdr:twoCellAnchor editAs="oneCell">
    <xdr:from>
      <xdr:col>7</xdr:col>
      <xdr:colOff>438150</xdr:colOff>
      <xdr:row>58</xdr:row>
      <xdr:rowOff>40544</xdr:rowOff>
    </xdr:from>
    <xdr:to>
      <xdr:col>12</xdr:col>
      <xdr:colOff>425958</xdr:colOff>
      <xdr:row>63</xdr:row>
      <xdr:rowOff>44957</xdr:rowOff>
    </xdr:to>
    <xdr:pic>
      <xdr:nvPicPr>
        <xdr:cNvPr id="3" name="Picture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05350" y="11089544"/>
          <a:ext cx="3035808" cy="956913"/>
        </a:xfrm>
        <a:prstGeom prst="rect">
          <a:avLst/>
        </a:prstGeom>
      </xdr:spPr>
    </xdr:pic>
    <xdr:clientData/>
  </xdr:twoCellAnchor>
  <xdr:twoCellAnchor editAs="oneCell">
    <xdr:from>
      <xdr:col>0</xdr:col>
      <xdr:colOff>28575</xdr:colOff>
      <xdr:row>0</xdr:row>
      <xdr:rowOff>171450</xdr:rowOff>
    </xdr:from>
    <xdr:to>
      <xdr:col>0</xdr:col>
      <xdr:colOff>601210</xdr:colOff>
      <xdr:row>3</xdr:row>
      <xdr:rowOff>180975</xdr:rowOff>
    </xdr:to>
    <xdr:pic>
      <xdr:nvPicPr>
        <xdr:cNvPr id="4" name="Picture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 y="171450"/>
          <a:ext cx="572635" cy="581025"/>
        </a:xfrm>
        <a:prstGeom prst="rect">
          <a:avLst/>
        </a:prstGeom>
      </xdr:spPr>
    </xdr:pic>
    <xdr:clientData/>
  </xdr:twoCellAnchor>
  <xdr:twoCellAnchor editAs="oneCell">
    <xdr:from>
      <xdr:col>13</xdr:col>
      <xdr:colOff>171450</xdr:colOff>
      <xdr:row>2</xdr:row>
      <xdr:rowOff>19050</xdr:rowOff>
    </xdr:from>
    <xdr:to>
      <xdr:col>26</xdr:col>
      <xdr:colOff>19724</xdr:colOff>
      <xdr:row>27</xdr:row>
      <xdr:rowOff>24035</xdr:rowOff>
    </xdr:to>
    <xdr:pic>
      <xdr:nvPicPr>
        <xdr:cNvPr id="8" name="Picture 7">
          <a:extLst>
            <a:ext uri="{FF2B5EF4-FFF2-40B4-BE49-F238E27FC236}">
              <a16:creationId xmlns=""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8096250" y="400050"/>
          <a:ext cx="7773074" cy="47674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63499</xdr:colOff>
      <xdr:row>3</xdr:row>
      <xdr:rowOff>0</xdr:rowOff>
    </xdr:from>
    <xdr:to>
      <xdr:col>15</xdr:col>
      <xdr:colOff>127000</xdr:colOff>
      <xdr:row>5</xdr:row>
      <xdr:rowOff>1269537</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022916" y="2838629"/>
          <a:ext cx="3132667" cy="3365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23</xdr:col>
      <xdr:colOff>114300</xdr:colOff>
      <xdr:row>45</xdr:row>
      <xdr:rowOff>66675</xdr:rowOff>
    </xdr:to>
    <xdr:sp macro="" textlink="">
      <xdr:nvSpPr>
        <xdr:cNvPr id="2" name="TextBox 1">
          <a:extLst>
            <a:ext uri="{FF2B5EF4-FFF2-40B4-BE49-F238E27FC236}">
              <a16:creationId xmlns="" xmlns:a16="http://schemas.microsoft.com/office/drawing/2014/main" id="{00000000-0008-0000-0200-000002000000}"/>
            </a:ext>
          </a:extLst>
        </xdr:cNvPr>
        <xdr:cNvSpPr txBox="1"/>
      </xdr:nvSpPr>
      <xdr:spPr>
        <a:xfrm>
          <a:off x="0" y="190500"/>
          <a:ext cx="14135100" cy="844867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800" b="1" i="0">
              <a:solidFill>
                <a:schemeClr val="dk1"/>
              </a:solidFill>
              <a:effectLst/>
              <a:latin typeface="+mn-lt"/>
              <a:ea typeface="+mn-ea"/>
              <a:cs typeface="+mn-cs"/>
            </a:rPr>
            <a:t>Strategic Priorities &amp; Exercise</a:t>
          </a:r>
          <a:r>
            <a:rPr lang="fr-FR" sz="1800" b="1" i="0" baseline="0">
              <a:solidFill>
                <a:schemeClr val="dk1"/>
              </a:solidFill>
              <a:effectLst/>
              <a:latin typeface="+mn-lt"/>
              <a:ea typeface="+mn-ea"/>
              <a:cs typeface="+mn-cs"/>
            </a:rPr>
            <a:t> Programme </a:t>
          </a:r>
          <a:r>
            <a:rPr lang="fr-FR" sz="1800" b="1" i="0">
              <a:solidFill>
                <a:schemeClr val="dk1"/>
              </a:solidFill>
              <a:effectLst/>
              <a:latin typeface="+mn-lt"/>
              <a:ea typeface="+mn-ea"/>
              <a:cs typeface="+mn-cs"/>
            </a:rPr>
            <a:t>Objectives</a:t>
          </a:r>
        </a:p>
        <a:p>
          <a:endParaRPr lang="fr-FR" sz="1800" b="1" i="0">
            <a:solidFill>
              <a:schemeClr val="dk1"/>
            </a:solidFill>
            <a:effectLst/>
            <a:latin typeface="+mn-lt"/>
            <a:ea typeface="+mn-ea"/>
            <a:cs typeface="+mn-cs"/>
          </a:endParaRPr>
        </a:p>
        <a:p>
          <a:r>
            <a:rPr lang="en-GB" sz="1100">
              <a:solidFill>
                <a:schemeClr val="dk1"/>
              </a:solidFill>
              <a:effectLst/>
              <a:latin typeface="+mn-lt"/>
              <a:ea typeface="+mn-ea"/>
              <a:cs typeface="+mn-cs"/>
            </a:rPr>
            <a:t>Exercises are not one-off events, but should be undertaken as part of a carefully designed exercise programme,</a:t>
          </a:r>
          <a:r>
            <a:rPr lang="en-GB" sz="1100" baseline="0">
              <a:solidFill>
                <a:schemeClr val="dk1"/>
              </a:solidFill>
              <a:effectLst/>
              <a:latin typeface="+mn-lt"/>
              <a:ea typeface="+mn-ea"/>
              <a:cs typeface="+mn-cs"/>
            </a:rPr>
            <a:t> </a:t>
          </a:r>
          <a:r>
            <a:rPr lang="en-GB" sz="1100">
              <a:effectLst/>
              <a:latin typeface="+mn-lt"/>
              <a:ea typeface="SimSun"/>
              <a:cs typeface="Arial"/>
            </a:rPr>
            <a:t>that ensures a common strategic objective is addressed. The exercise programme forms a vital component of the emergency preparedness cycle. The components of the preparedness cycle are: planning; organizing; training; equipping; exercising; evaluating; and taking corrective action. After action reviews/lessons learned activities from real events also feed into the cycle, as illustrated below:</a:t>
          </a: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An exercise programme should be developed in accordance with the organizations` strategic priorities, by identifying the key capabilities most critical to their achievement and form an important part of emergency risk management. </a:t>
          </a:r>
          <a:r>
            <a:rPr lang="fr-FR" sz="1100">
              <a:solidFill>
                <a:schemeClr val="dk1"/>
              </a:solidFill>
              <a:effectLst/>
              <a:latin typeface="+mn-lt"/>
              <a:ea typeface="+mn-ea"/>
              <a:cs typeface="+mn-cs"/>
            </a:rPr>
            <a:t>Each exercise planned , should contribute to achieving the</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strategic priorities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and thus it is important that the overall strategic objectives of the organization are known.  </a:t>
          </a:r>
        </a:p>
        <a:p>
          <a:r>
            <a:rPr lang="fr-FR" sz="1100" baseline="0">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Having clearly defined  the organization`s</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strategic priority  will better ensure  you to define the objectives of your</a:t>
          </a:r>
          <a:r>
            <a:rPr lang="fr-FR" sz="1100" baseline="0">
              <a:solidFill>
                <a:schemeClr val="dk1"/>
              </a:solidFill>
              <a:effectLst/>
              <a:latin typeface="+mn-lt"/>
              <a:ea typeface="+mn-ea"/>
              <a:cs typeface="+mn-cs"/>
            </a:rPr>
            <a:t> exercise programme that contributes to the organizations` mission.  The objectives of the exercise programme </a:t>
          </a:r>
          <a:r>
            <a:rPr lang="fr-FR" sz="1100">
              <a:solidFill>
                <a:schemeClr val="dk1"/>
              </a:solidFill>
              <a:effectLst/>
              <a:latin typeface="+mn-lt"/>
              <a:ea typeface="+mn-ea"/>
              <a:cs typeface="+mn-cs"/>
            </a:rPr>
            <a:t>will ensure that the programme remains focussed and coherent, and that each exercise builds upon the other with increasing complexity over time. </a:t>
          </a: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Below provides an example of an organizations` strategic priority and the objectives of an exercise programme:</a:t>
          </a:r>
        </a:p>
        <a:p>
          <a:r>
            <a:rPr lang="fr-FR" sz="1100" b="1" i="1">
              <a:solidFill>
                <a:schemeClr val="dk1"/>
              </a:solidFill>
              <a:effectLst/>
              <a:latin typeface="+mn-lt"/>
              <a:ea typeface="+mn-ea"/>
              <a:cs typeface="+mn-cs"/>
            </a:rPr>
            <a:t>Organizations` Strategic Priority:</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100" b="0" i="1" u="none" strike="noStrike" kern="0" cap="none" spc="0" normalizeH="0" baseline="0" noProof="0">
              <a:ln>
                <a:noFill/>
              </a:ln>
              <a:solidFill>
                <a:prstClr val="black"/>
              </a:solidFill>
              <a:effectLst/>
              <a:uLnTx/>
              <a:uFillTx/>
              <a:latin typeface="+mn-lt"/>
              <a:ea typeface="+mn-ea"/>
              <a:cs typeface="+mn-cs"/>
            </a:rPr>
            <a:t>Establish a programme of long-term development activities whose goals are to strengthen the overall capacity and capability of a country to manage efficiently all types of emergency and to bring about an orderly transition from relief through recovery and back to sustainable development.</a:t>
          </a:r>
          <a:endParaRPr lang="fr-FR" sz="1100" b="1" i="1">
            <a:solidFill>
              <a:schemeClr val="dk1"/>
            </a:solidFill>
            <a:effectLst/>
            <a:latin typeface="+mn-lt"/>
            <a:ea typeface="+mn-ea"/>
            <a:cs typeface="+mn-cs"/>
          </a:endParaRPr>
        </a:p>
        <a:p>
          <a:r>
            <a:rPr lang="fr-FR" sz="1100" b="1" i="1">
              <a:solidFill>
                <a:schemeClr val="dk1"/>
              </a:solidFill>
              <a:effectLst/>
              <a:latin typeface="+mn-lt"/>
              <a:ea typeface="+mn-ea"/>
              <a:cs typeface="+mn-cs"/>
            </a:rPr>
            <a:t>Exercise programme objectives:</a:t>
          </a:r>
        </a:p>
        <a:p>
          <a:r>
            <a:rPr lang="fr-FR" sz="1100" b="0" i="1">
              <a:solidFill>
                <a:schemeClr val="dk1"/>
              </a:solidFill>
              <a:effectLst/>
              <a:latin typeface="+mn-lt"/>
              <a:ea typeface="+mn-ea"/>
              <a:cs typeface="+mn-cs"/>
            </a:rPr>
            <a:t>1) Develop</a:t>
          </a:r>
          <a:r>
            <a:rPr lang="fr-FR" sz="1100" b="0" i="1" baseline="0">
              <a:solidFill>
                <a:schemeClr val="dk1"/>
              </a:solidFill>
              <a:effectLst/>
              <a:latin typeface="+mn-lt"/>
              <a:ea typeface="+mn-ea"/>
              <a:cs typeface="+mn-cs"/>
            </a:rPr>
            <a:t> and maintain simulation exercise tools</a:t>
          </a:r>
        </a:p>
        <a:p>
          <a:r>
            <a:rPr lang="fr-FR" sz="1100" b="0" i="1" baseline="0">
              <a:solidFill>
                <a:schemeClr val="dk1"/>
              </a:solidFill>
              <a:effectLst/>
              <a:latin typeface="+mn-lt"/>
              <a:ea typeface="+mn-ea"/>
              <a:cs typeface="+mn-cs"/>
            </a:rPr>
            <a:t>2) Implement all types of simulation exercises at all levels</a:t>
          </a:r>
        </a:p>
        <a:p>
          <a:r>
            <a:rPr lang="fr-FR" sz="1100" b="0" i="1" baseline="0">
              <a:solidFill>
                <a:schemeClr val="dk1"/>
              </a:solidFill>
              <a:effectLst/>
              <a:latin typeface="+mn-lt"/>
              <a:ea typeface="+mn-ea"/>
              <a:cs typeface="+mn-cs"/>
            </a:rPr>
            <a:t>3) Foster a network of simulation experts (facilitatrs)</a:t>
          </a:r>
          <a:endParaRPr lang="fr-FR" sz="1100" b="0" i="1">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Below provides the space to define the strategic  priority of your organization,</a:t>
          </a:r>
          <a:r>
            <a:rPr lang="fr-FR" sz="1100" baseline="0">
              <a:solidFill>
                <a:schemeClr val="dk1"/>
              </a:solidFill>
              <a:effectLst/>
              <a:latin typeface="+mn-lt"/>
              <a:ea typeface="+mn-ea"/>
              <a:cs typeface="+mn-cs"/>
            </a:rPr>
            <a:t> followed by the identification the objectives for the exercise programme</a:t>
          </a: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prstClr val="black"/>
              </a:solidFill>
              <a:effectLst/>
              <a:uLnTx/>
              <a:uFillTx/>
              <a:latin typeface="+mn-lt"/>
              <a:ea typeface="+mn-ea"/>
              <a:cs typeface="+mn-cs"/>
            </a:rPr>
            <a:t>Organizations` Strategic Priority:</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6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600" b="1" i="0" u="none" strike="noStrike" kern="0" cap="none" spc="0" normalizeH="0" baseline="0" noProof="0">
              <a:ln>
                <a:noFill/>
              </a:ln>
              <a:solidFill>
                <a:prstClr val="black"/>
              </a:solidFill>
              <a:effectLst/>
              <a:uLnTx/>
              <a:uFillTx/>
              <a:latin typeface="+mn-lt"/>
              <a:ea typeface="+mn-ea"/>
              <a:cs typeface="+mn-cs"/>
            </a:rPr>
            <a:t>Exercise Programme Objectives:</a:t>
          </a:r>
        </a:p>
        <a:p>
          <a:r>
            <a:rPr lang="fr-FR"/>
            <a:t/>
          </a:r>
          <a:br>
            <a:rPr lang="fr-FR"/>
          </a:br>
          <a:r>
            <a:rPr lang="fr-FR" sz="1400"/>
            <a:t>1.</a:t>
          </a:r>
        </a:p>
        <a:p>
          <a:endParaRPr lang="fr-FR" sz="1400">
            <a:solidFill>
              <a:schemeClr val="dk1"/>
            </a:solidFill>
            <a:effectLst/>
            <a:latin typeface="+mn-lt"/>
            <a:ea typeface="+mn-ea"/>
            <a:cs typeface="+mn-cs"/>
          </a:endParaRPr>
        </a:p>
        <a:p>
          <a:r>
            <a:rPr lang="fr-FR" sz="1400">
              <a:solidFill>
                <a:schemeClr val="dk1"/>
              </a:solidFill>
              <a:effectLst/>
              <a:latin typeface="+mn-lt"/>
              <a:ea typeface="+mn-ea"/>
              <a:cs typeface="+mn-cs"/>
            </a:rPr>
            <a:t>2.</a:t>
          </a:r>
        </a:p>
        <a:p>
          <a:endParaRPr lang="fr-FR" sz="1400">
            <a:solidFill>
              <a:schemeClr val="dk1"/>
            </a:solidFill>
            <a:effectLst/>
            <a:latin typeface="+mn-lt"/>
            <a:ea typeface="+mn-ea"/>
            <a:cs typeface="+mn-cs"/>
          </a:endParaRPr>
        </a:p>
        <a:p>
          <a:r>
            <a:rPr lang="fr-FR" sz="1400">
              <a:solidFill>
                <a:schemeClr val="dk1"/>
              </a:solidFill>
              <a:effectLst/>
              <a:latin typeface="+mn-lt"/>
              <a:ea typeface="+mn-ea"/>
              <a:cs typeface="+mn-cs"/>
            </a:rPr>
            <a:t>3.</a:t>
          </a:r>
        </a:p>
        <a:p>
          <a:endParaRPr lang="fr-FR" sz="1400">
            <a:solidFill>
              <a:schemeClr val="dk1"/>
            </a:solidFill>
            <a:effectLst/>
            <a:latin typeface="+mn-lt"/>
            <a:ea typeface="+mn-ea"/>
            <a:cs typeface="+mn-cs"/>
          </a:endParaRPr>
        </a:p>
        <a:p>
          <a:r>
            <a:rPr lang="fr-FR" sz="1400">
              <a:solidFill>
                <a:schemeClr val="dk1"/>
              </a:solidFill>
              <a:effectLst/>
              <a:latin typeface="+mn-lt"/>
              <a:ea typeface="+mn-ea"/>
              <a:cs typeface="+mn-cs"/>
            </a:rPr>
            <a:t>4.</a:t>
          </a:r>
        </a:p>
        <a:p>
          <a:endParaRPr lang="fr-FR" sz="1400">
            <a:solidFill>
              <a:schemeClr val="dk1"/>
            </a:solidFill>
            <a:effectLst/>
            <a:latin typeface="+mn-lt"/>
            <a:ea typeface="+mn-ea"/>
            <a:cs typeface="+mn-cs"/>
          </a:endParaRPr>
        </a:p>
        <a:p>
          <a:r>
            <a:rPr lang="fr-FR" sz="1400">
              <a:solidFill>
                <a:schemeClr val="dk1"/>
              </a:solidFill>
              <a:effectLst/>
              <a:latin typeface="+mn-lt"/>
              <a:ea typeface="+mn-ea"/>
              <a:cs typeface="+mn-cs"/>
            </a:rPr>
            <a:t>5.</a:t>
          </a:r>
        </a:p>
        <a:p>
          <a:endParaRPr lang="fr-FR" sz="1400">
            <a:solidFill>
              <a:schemeClr val="dk1"/>
            </a:solidFill>
            <a:effectLst/>
            <a:latin typeface="+mn-lt"/>
            <a:ea typeface="+mn-ea"/>
            <a:cs typeface="+mn-cs"/>
          </a:endParaRPr>
        </a:p>
      </xdr:txBody>
    </xdr:sp>
    <xdr:clientData/>
  </xdr:twoCellAnchor>
  <xdr:twoCellAnchor editAs="oneCell">
    <xdr:from>
      <xdr:col>8</xdr:col>
      <xdr:colOff>308575</xdr:colOff>
      <xdr:row>7</xdr:row>
      <xdr:rowOff>76200</xdr:rowOff>
    </xdr:from>
    <xdr:to>
      <xdr:col>16</xdr:col>
      <xdr:colOff>63706</xdr:colOff>
      <xdr:row>19</xdr:row>
      <xdr:rowOff>186955</xdr:rowOff>
    </xdr:to>
    <xdr:pic>
      <xdr:nvPicPr>
        <xdr:cNvPr id="9" name="Picture 8">
          <a:extLst>
            <a:ext uri="{FF2B5EF4-FFF2-40B4-BE49-F238E27FC236}">
              <a16:creationId xmlns=""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5185375" y="1409700"/>
          <a:ext cx="4631931" cy="2396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69273</xdr:colOff>
      <xdr:row>1</xdr:row>
      <xdr:rowOff>43295</xdr:rowOff>
    </xdr:from>
    <xdr:to>
      <xdr:col>16</xdr:col>
      <xdr:colOff>429491</xdr:colOff>
      <xdr:row>37</xdr:row>
      <xdr:rowOff>136972</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73" y="701386"/>
          <a:ext cx="10058400" cy="6951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Q33" sqref="Q33"/>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90" zoomScaleNormal="90" workbookViewId="0">
      <selection activeCell="C7" sqref="C7"/>
    </sheetView>
  </sheetViews>
  <sheetFormatPr defaultRowHeight="15" x14ac:dyDescent="0.25"/>
  <cols>
    <col min="1" max="1" width="15.28515625" customWidth="1"/>
    <col min="2" max="2" width="21.85546875" customWidth="1"/>
    <col min="3" max="3" width="49.7109375" customWidth="1"/>
    <col min="4" max="5" width="19.85546875" customWidth="1"/>
    <col min="6" max="6" width="20.140625" customWidth="1"/>
    <col min="7" max="7" width="12.85546875" customWidth="1"/>
    <col min="8" max="8" width="25.140625" customWidth="1"/>
    <col min="9" max="9" width="10.28515625" customWidth="1"/>
  </cols>
  <sheetData>
    <row r="1" spans="1:9" ht="21" customHeight="1" x14ac:dyDescent="0.45">
      <c r="A1" s="118" t="s">
        <v>32</v>
      </c>
      <c r="B1" s="119"/>
      <c r="C1" s="119"/>
      <c r="D1" s="119"/>
      <c r="E1" s="119"/>
      <c r="F1" s="119"/>
      <c r="G1" s="119"/>
      <c r="H1" s="119"/>
      <c r="I1" s="120"/>
    </row>
    <row r="3" spans="1:9" ht="70.5" customHeight="1" x14ac:dyDescent="0.45">
      <c r="A3" s="6" t="s">
        <v>17</v>
      </c>
      <c r="B3" s="6" t="s">
        <v>14</v>
      </c>
      <c r="C3" s="6" t="s">
        <v>13</v>
      </c>
      <c r="D3" s="7" t="s">
        <v>23</v>
      </c>
      <c r="E3" s="7" t="s">
        <v>71</v>
      </c>
      <c r="F3" s="8" t="s">
        <v>24</v>
      </c>
      <c r="G3" s="8" t="s">
        <v>27</v>
      </c>
      <c r="H3" s="7" t="s">
        <v>30</v>
      </c>
      <c r="I3" s="7" t="s">
        <v>33</v>
      </c>
    </row>
    <row r="4" spans="1:9" ht="71.25" x14ac:dyDescent="0.45">
      <c r="A4" s="21" t="s">
        <v>97</v>
      </c>
      <c r="B4" s="21" t="s">
        <v>98</v>
      </c>
      <c r="C4" s="2" t="s">
        <v>15</v>
      </c>
      <c r="D4" s="4" t="s">
        <v>22</v>
      </c>
      <c r="E4" s="4" t="s">
        <v>73</v>
      </c>
      <c r="F4" s="4" t="s">
        <v>22</v>
      </c>
      <c r="G4" s="2" t="s">
        <v>28</v>
      </c>
      <c r="H4" s="2" t="s">
        <v>67</v>
      </c>
      <c r="I4" s="5" t="s">
        <v>41</v>
      </c>
    </row>
    <row r="5" spans="1:9" ht="90" x14ac:dyDescent="0.25">
      <c r="A5" s="117" t="s">
        <v>16</v>
      </c>
      <c r="B5" s="21" t="s">
        <v>99</v>
      </c>
      <c r="C5" s="2" t="s">
        <v>18</v>
      </c>
      <c r="D5" s="4" t="s">
        <v>22</v>
      </c>
      <c r="E5" s="4" t="s">
        <v>73</v>
      </c>
      <c r="F5" s="4" t="s">
        <v>25</v>
      </c>
      <c r="G5" s="2" t="s">
        <v>28</v>
      </c>
      <c r="H5" s="2" t="s">
        <v>67</v>
      </c>
      <c r="I5" s="5" t="s">
        <v>34</v>
      </c>
    </row>
    <row r="6" spans="1:9" ht="150" x14ac:dyDescent="0.25">
      <c r="A6" s="117"/>
      <c r="B6" s="21" t="s">
        <v>100</v>
      </c>
      <c r="C6" s="2" t="s">
        <v>19</v>
      </c>
      <c r="D6" s="4" t="s">
        <v>21</v>
      </c>
      <c r="E6" s="4" t="s">
        <v>72</v>
      </c>
      <c r="F6" s="2" t="s">
        <v>26</v>
      </c>
      <c r="G6" s="2" t="s">
        <v>37</v>
      </c>
      <c r="H6" s="2" t="s">
        <v>68</v>
      </c>
      <c r="I6" s="5" t="s">
        <v>35</v>
      </c>
    </row>
    <row r="7" spans="1:9" ht="150" x14ac:dyDescent="0.25">
      <c r="A7" s="117"/>
      <c r="B7" s="21" t="s">
        <v>101</v>
      </c>
      <c r="C7" s="2" t="s">
        <v>81</v>
      </c>
      <c r="D7" s="4" t="s">
        <v>21</v>
      </c>
      <c r="E7" s="4" t="s">
        <v>72</v>
      </c>
      <c r="F7" s="2" t="s">
        <v>26</v>
      </c>
      <c r="G7" s="4" t="s">
        <v>29</v>
      </c>
      <c r="H7" s="2" t="s">
        <v>69</v>
      </c>
      <c r="I7" s="5" t="s">
        <v>36</v>
      </c>
    </row>
    <row r="8" spans="1:9" ht="15" customHeight="1" x14ac:dyDescent="0.25"/>
  </sheetData>
  <mergeCells count="2">
    <mergeCell ref="A5:A7"/>
    <mergeCell ref="A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4:U24"/>
  <sheetViews>
    <sheetView workbookViewId="0">
      <selection activeCell="T20" sqref="T20"/>
    </sheetView>
  </sheetViews>
  <sheetFormatPr defaultRowHeight="15" x14ac:dyDescent="0.25"/>
  <sheetData>
    <row r="24" spans="14:21" x14ac:dyDescent="0.25">
      <c r="N24" s="20"/>
      <c r="O24" s="20"/>
      <c r="P24" s="20"/>
      <c r="Q24" s="20"/>
      <c r="R24" s="20"/>
      <c r="S24" s="20"/>
      <c r="T24" s="20"/>
      <c r="U24" s="20"/>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activeCell="A3" sqref="A3"/>
    </sheetView>
  </sheetViews>
  <sheetFormatPr defaultRowHeight="15" x14ac:dyDescent="0.25"/>
  <cols>
    <col min="1" max="1" width="19.7109375" customWidth="1"/>
    <col min="2" max="2" width="51.85546875" customWidth="1"/>
    <col min="3" max="3" width="9.5703125" bestFit="1" customWidth="1"/>
  </cols>
  <sheetData>
    <row r="1" spans="1:5" s="16" customFormat="1" ht="48" customHeight="1" x14ac:dyDescent="0.45">
      <c r="A1" s="121" t="s">
        <v>91</v>
      </c>
      <c r="B1" s="121"/>
      <c r="C1" s="121"/>
      <c r="D1" s="19"/>
      <c r="E1" s="19"/>
    </row>
    <row r="2" spans="1:5" ht="14.65" thickBot="1" x14ac:dyDescent="0.5">
      <c r="A2" s="1" t="s">
        <v>31</v>
      </c>
      <c r="B2" s="1" t="s">
        <v>13</v>
      </c>
      <c r="C2" s="1" t="s">
        <v>88</v>
      </c>
      <c r="D2" s="3"/>
    </row>
    <row r="3" spans="1:5" ht="195.75" thickBot="1" x14ac:dyDescent="0.3">
      <c r="A3" s="17" t="s">
        <v>95</v>
      </c>
      <c r="B3" s="18" t="s">
        <v>96</v>
      </c>
      <c r="C3" s="18"/>
      <c r="D3" s="3"/>
    </row>
    <row r="4" spans="1:5" ht="114.4" thickBot="1" x14ac:dyDescent="0.5">
      <c r="A4" s="17" t="s">
        <v>83</v>
      </c>
      <c r="B4" s="18" t="s">
        <v>84</v>
      </c>
      <c r="C4" s="18"/>
      <c r="D4" s="3"/>
    </row>
    <row r="5" spans="1:5" ht="150.75" thickBot="1" x14ac:dyDescent="0.3">
      <c r="A5" s="17" t="s">
        <v>40</v>
      </c>
      <c r="B5" s="18" t="s">
        <v>94</v>
      </c>
      <c r="C5" s="18"/>
      <c r="D5" s="3"/>
    </row>
    <row r="6" spans="1:5" ht="195.75" thickBot="1" x14ac:dyDescent="0.3">
      <c r="A6" s="17" t="s">
        <v>85</v>
      </c>
      <c r="B6" s="18" t="s">
        <v>86</v>
      </c>
      <c r="C6" s="18"/>
    </row>
    <row r="7" spans="1:5" ht="135.75" thickBot="1" x14ac:dyDescent="0.3">
      <c r="A7" s="17" t="s">
        <v>38</v>
      </c>
      <c r="B7" s="18" t="s">
        <v>89</v>
      </c>
      <c r="C7" s="18"/>
    </row>
    <row r="8" spans="1:5" ht="75.75" thickBot="1" x14ac:dyDescent="0.3">
      <c r="A8" s="17" t="s">
        <v>39</v>
      </c>
      <c r="B8" s="18" t="s">
        <v>92</v>
      </c>
      <c r="C8" s="18"/>
    </row>
    <row r="9" spans="1:5" ht="75.75" thickBot="1" x14ac:dyDescent="0.3">
      <c r="A9" s="17" t="s">
        <v>87</v>
      </c>
      <c r="B9" s="18" t="s">
        <v>70</v>
      </c>
      <c r="C9" s="18"/>
    </row>
  </sheetData>
  <mergeCells count="1">
    <mergeCell ref="A1:C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Lists!$B$2:$B$3</xm:f>
          </x14:formula1>
          <xm:sqref>C4:C9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zoomScale="110" zoomScaleNormal="110" workbookViewId="0">
      <selection activeCell="U3" sqref="U3"/>
    </sheetView>
  </sheetViews>
  <sheetFormatPr defaultRowHeight="15" x14ac:dyDescent="0.25"/>
  <sheetData>
    <row r="1" spans="1:16" ht="51.75" customHeight="1" x14ac:dyDescent="0.45">
      <c r="A1" s="122" t="s">
        <v>93</v>
      </c>
      <c r="B1" s="122"/>
      <c r="C1" s="122"/>
      <c r="D1" s="122"/>
      <c r="E1" s="122"/>
      <c r="F1" s="122"/>
      <c r="G1" s="122"/>
      <c r="H1" s="122"/>
      <c r="I1" s="122"/>
      <c r="J1" s="122"/>
      <c r="K1" s="122"/>
      <c r="L1" s="122"/>
      <c r="M1" s="122"/>
      <c r="N1" s="122"/>
      <c r="O1" s="122"/>
      <c r="P1" s="122"/>
    </row>
  </sheetData>
  <mergeCells count="1">
    <mergeCell ref="A1:P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7"/>
  <sheetViews>
    <sheetView workbookViewId="0">
      <selection activeCell="B11" sqref="B11"/>
    </sheetView>
  </sheetViews>
  <sheetFormatPr defaultColWidth="9.140625" defaultRowHeight="16.5" x14ac:dyDescent="0.3"/>
  <cols>
    <col min="1" max="1" width="3" style="22" customWidth="1"/>
    <col min="2" max="2" width="17.7109375" style="22" bestFit="1" customWidth="1"/>
    <col min="3" max="3" width="8.7109375" style="22" bestFit="1" customWidth="1"/>
    <col min="4" max="4" width="19.140625" style="22" bestFit="1" customWidth="1"/>
    <col min="5" max="5" width="13.28515625" style="22" customWidth="1"/>
    <col min="6" max="6" width="12.5703125" style="22" customWidth="1"/>
    <col min="7" max="7" width="16.85546875" style="22" bestFit="1" customWidth="1"/>
    <col min="8" max="8" width="18.42578125" style="22" bestFit="1" customWidth="1"/>
    <col min="9" max="48" width="5.140625" style="22" customWidth="1"/>
    <col min="49" max="16384" width="9.140625" style="22"/>
  </cols>
  <sheetData>
    <row r="1" spans="1:48" ht="6" customHeight="1" thickBot="1" x14ac:dyDescent="0.4">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row>
    <row r="2" spans="1:48" s="23" customFormat="1" ht="14.25" customHeight="1" x14ac:dyDescent="0.2">
      <c r="A2" s="54"/>
      <c r="B2" s="125" t="s">
        <v>115</v>
      </c>
      <c r="C2" s="125"/>
      <c r="D2" s="125"/>
      <c r="E2" s="125"/>
      <c r="F2" s="125"/>
      <c r="G2" s="125"/>
      <c r="H2" s="126"/>
      <c r="I2" s="142" t="s">
        <v>74</v>
      </c>
      <c r="J2" s="143"/>
      <c r="K2" s="143"/>
      <c r="L2" s="143"/>
      <c r="M2" s="143"/>
      <c r="N2" s="143"/>
      <c r="O2" s="143"/>
      <c r="P2" s="143"/>
      <c r="Q2" s="143"/>
      <c r="R2" s="143"/>
      <c r="S2" s="143"/>
      <c r="T2" s="143"/>
      <c r="U2" s="143"/>
      <c r="V2" s="143"/>
      <c r="W2" s="144"/>
      <c r="X2" s="54"/>
      <c r="Y2" s="54"/>
      <c r="Z2" s="54"/>
      <c r="AA2" s="54"/>
      <c r="AB2" s="54"/>
      <c r="AC2" s="54"/>
      <c r="AD2" s="54"/>
      <c r="AE2" s="54"/>
      <c r="AF2" s="54"/>
      <c r="AG2" s="54"/>
      <c r="AH2" s="54"/>
      <c r="AI2" s="54"/>
      <c r="AJ2" s="54"/>
      <c r="AK2" s="54"/>
      <c r="AL2" s="54"/>
      <c r="AM2" s="54"/>
      <c r="AN2" s="54"/>
      <c r="AO2" s="54"/>
      <c r="AP2" s="54"/>
      <c r="AQ2" s="54"/>
      <c r="AR2" s="54"/>
      <c r="AS2" s="54"/>
      <c r="AT2" s="54"/>
      <c r="AU2" s="54"/>
      <c r="AV2" s="54"/>
    </row>
    <row r="3" spans="1:48" s="23" customFormat="1" ht="24" customHeight="1" thickBot="1" x14ac:dyDescent="0.25">
      <c r="A3" s="54"/>
      <c r="B3" s="125"/>
      <c r="C3" s="125"/>
      <c r="D3" s="125"/>
      <c r="E3" s="125"/>
      <c r="F3" s="125"/>
      <c r="G3" s="125"/>
      <c r="H3" s="126"/>
      <c r="I3" s="135" t="s">
        <v>102</v>
      </c>
      <c r="J3" s="136"/>
      <c r="K3" s="136"/>
      <c r="L3" s="137" t="s">
        <v>75</v>
      </c>
      <c r="M3" s="137"/>
      <c r="N3" s="137"/>
      <c r="O3" s="138" t="s">
        <v>76</v>
      </c>
      <c r="P3" s="138"/>
      <c r="Q3" s="138"/>
      <c r="R3" s="139" t="s">
        <v>77</v>
      </c>
      <c r="S3" s="139"/>
      <c r="T3" s="139"/>
      <c r="U3" s="140" t="s">
        <v>80</v>
      </c>
      <c r="V3" s="140"/>
      <c r="W3" s="141"/>
      <c r="X3" s="54"/>
      <c r="Y3" s="54"/>
      <c r="Z3" s="54"/>
      <c r="AA3" s="54"/>
      <c r="AB3" s="54"/>
      <c r="AC3" s="54"/>
      <c r="AD3" s="54"/>
      <c r="AE3" s="54"/>
      <c r="AF3" s="54"/>
      <c r="AG3" s="54"/>
      <c r="AH3" s="54"/>
      <c r="AI3" s="54"/>
      <c r="AJ3" s="54"/>
      <c r="AK3" s="54"/>
      <c r="AL3" s="54"/>
      <c r="AM3" s="54"/>
      <c r="AN3" s="54"/>
      <c r="AO3" s="54"/>
      <c r="AP3" s="54"/>
      <c r="AQ3" s="54"/>
      <c r="AR3" s="54"/>
      <c r="AS3" s="54"/>
      <c r="AT3" s="54"/>
      <c r="AU3" s="54"/>
      <c r="AV3" s="54"/>
    </row>
    <row r="4" spans="1:48" ht="39.75" customHeight="1" x14ac:dyDescent="0.3">
      <c r="A4" s="55"/>
      <c r="B4" s="127" t="s">
        <v>90</v>
      </c>
      <c r="C4" s="127"/>
      <c r="D4" s="127"/>
      <c r="E4" s="127"/>
      <c r="F4" s="127"/>
      <c r="G4" s="127"/>
      <c r="H4" s="127"/>
      <c r="I4" s="127"/>
      <c r="J4" s="127"/>
      <c r="K4" s="127"/>
      <c r="L4" s="127"/>
      <c r="M4" s="127"/>
      <c r="N4" s="127"/>
      <c r="O4" s="127"/>
      <c r="P4" s="127"/>
      <c r="Q4" s="127"/>
      <c r="R4" s="127"/>
      <c r="S4" s="127"/>
      <c r="T4" s="127"/>
      <c r="U4" s="127"/>
      <c r="V4" s="127"/>
      <c r="W4" s="127"/>
      <c r="X4" s="55"/>
      <c r="Y4" s="55"/>
      <c r="Z4" s="55"/>
      <c r="AA4" s="55"/>
      <c r="AB4" s="55"/>
      <c r="AC4" s="55"/>
      <c r="AD4" s="55"/>
      <c r="AE4" s="55"/>
      <c r="AF4" s="55"/>
      <c r="AG4" s="55"/>
      <c r="AH4" s="55"/>
      <c r="AI4" s="55"/>
      <c r="AJ4" s="55"/>
      <c r="AK4" s="55"/>
      <c r="AL4" s="55"/>
      <c r="AM4" s="55"/>
      <c r="AN4" s="55"/>
      <c r="AO4" s="55"/>
      <c r="AP4" s="55"/>
      <c r="AQ4" s="55"/>
      <c r="AR4" s="55"/>
      <c r="AS4" s="55"/>
      <c r="AT4" s="55"/>
      <c r="AU4" s="55"/>
      <c r="AV4" s="55"/>
    </row>
    <row r="5" spans="1:48" ht="3.4" customHeight="1" x14ac:dyDescent="0.3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row>
    <row r="6" spans="1:48" ht="14.25" customHeight="1" x14ac:dyDescent="0.3">
      <c r="A6" s="123" t="s">
        <v>108</v>
      </c>
      <c r="B6" s="123" t="s">
        <v>49</v>
      </c>
      <c r="C6" s="128" t="s">
        <v>4</v>
      </c>
      <c r="D6" s="128" t="s">
        <v>6</v>
      </c>
      <c r="E6" s="24"/>
      <c r="F6" s="128" t="s">
        <v>12</v>
      </c>
      <c r="G6" s="128" t="s">
        <v>8</v>
      </c>
      <c r="H6" s="130" t="s">
        <v>7</v>
      </c>
      <c r="I6" s="132" t="s">
        <v>51</v>
      </c>
      <c r="J6" s="133"/>
      <c r="K6" s="133"/>
      <c r="L6" s="134"/>
      <c r="M6" s="132" t="s">
        <v>52</v>
      </c>
      <c r="N6" s="133"/>
      <c r="O6" s="133"/>
      <c r="P6" s="134"/>
      <c r="Q6" s="132" t="s">
        <v>53</v>
      </c>
      <c r="R6" s="133"/>
      <c r="S6" s="133"/>
      <c r="T6" s="134"/>
      <c r="U6" s="132" t="s">
        <v>54</v>
      </c>
      <c r="V6" s="133"/>
      <c r="W6" s="133"/>
      <c r="X6" s="134"/>
      <c r="Y6" s="132" t="s">
        <v>55</v>
      </c>
      <c r="Z6" s="133"/>
      <c r="AA6" s="133"/>
      <c r="AB6" s="134"/>
      <c r="AC6" s="132">
        <v>42583</v>
      </c>
      <c r="AD6" s="133"/>
      <c r="AE6" s="133"/>
      <c r="AF6" s="134"/>
      <c r="AG6" s="132" t="s">
        <v>56</v>
      </c>
      <c r="AH6" s="133"/>
      <c r="AI6" s="133"/>
      <c r="AJ6" s="134"/>
      <c r="AK6" s="132" t="s">
        <v>57</v>
      </c>
      <c r="AL6" s="133"/>
      <c r="AM6" s="133"/>
      <c r="AN6" s="134"/>
      <c r="AO6" s="132" t="s">
        <v>58</v>
      </c>
      <c r="AP6" s="133"/>
      <c r="AQ6" s="133"/>
      <c r="AR6" s="134"/>
      <c r="AS6" s="132" t="s">
        <v>59</v>
      </c>
      <c r="AT6" s="133"/>
      <c r="AU6" s="133"/>
      <c r="AV6" s="134"/>
    </row>
    <row r="7" spans="1:48" ht="17.25" thickBot="1" x14ac:dyDescent="0.35">
      <c r="A7" s="124"/>
      <c r="B7" s="124"/>
      <c r="C7" s="129"/>
      <c r="D7" s="129"/>
      <c r="E7" s="25" t="s">
        <v>131</v>
      </c>
      <c r="F7" s="129"/>
      <c r="G7" s="129"/>
      <c r="H7" s="131"/>
      <c r="I7" s="26" t="s">
        <v>0</v>
      </c>
      <c r="J7" s="26" t="s">
        <v>2</v>
      </c>
      <c r="K7" s="26" t="s">
        <v>1</v>
      </c>
      <c r="L7" s="26" t="s">
        <v>3</v>
      </c>
      <c r="M7" s="26" t="s">
        <v>0</v>
      </c>
      <c r="N7" s="26" t="s">
        <v>2</v>
      </c>
      <c r="O7" s="26" t="s">
        <v>1</v>
      </c>
      <c r="P7" s="26" t="s">
        <v>3</v>
      </c>
      <c r="Q7" s="26" t="s">
        <v>0</v>
      </c>
      <c r="R7" s="26" t="s">
        <v>2</v>
      </c>
      <c r="S7" s="26" t="s">
        <v>1</v>
      </c>
      <c r="T7" s="26" t="s">
        <v>3</v>
      </c>
      <c r="U7" s="26" t="s">
        <v>0</v>
      </c>
      <c r="V7" s="26" t="s">
        <v>2</v>
      </c>
      <c r="W7" s="26" t="s">
        <v>1</v>
      </c>
      <c r="X7" s="26" t="s">
        <v>3</v>
      </c>
      <c r="Y7" s="26" t="s">
        <v>0</v>
      </c>
      <c r="Z7" s="26" t="s">
        <v>2</v>
      </c>
      <c r="AA7" s="26" t="s">
        <v>1</v>
      </c>
      <c r="AB7" s="26" t="s">
        <v>3</v>
      </c>
      <c r="AC7" s="26" t="s">
        <v>0</v>
      </c>
      <c r="AD7" s="26" t="s">
        <v>2</v>
      </c>
      <c r="AE7" s="26" t="s">
        <v>1</v>
      </c>
      <c r="AF7" s="26" t="s">
        <v>3</v>
      </c>
      <c r="AG7" s="26" t="s">
        <v>0</v>
      </c>
      <c r="AH7" s="26" t="s">
        <v>2</v>
      </c>
      <c r="AI7" s="26" t="s">
        <v>1</v>
      </c>
      <c r="AJ7" s="26" t="s">
        <v>3</v>
      </c>
      <c r="AK7" s="26" t="s">
        <v>0</v>
      </c>
      <c r="AL7" s="26" t="s">
        <v>2</v>
      </c>
      <c r="AM7" s="26" t="s">
        <v>1</v>
      </c>
      <c r="AN7" s="26" t="s">
        <v>3</v>
      </c>
      <c r="AO7" s="26" t="s">
        <v>0</v>
      </c>
      <c r="AP7" s="26" t="s">
        <v>2</v>
      </c>
      <c r="AQ7" s="26" t="s">
        <v>1</v>
      </c>
      <c r="AR7" s="26" t="s">
        <v>3</v>
      </c>
      <c r="AS7" s="26" t="s">
        <v>0</v>
      </c>
      <c r="AT7" s="26" t="s">
        <v>2</v>
      </c>
      <c r="AU7" s="26" t="s">
        <v>1</v>
      </c>
      <c r="AV7" s="27" t="s">
        <v>3</v>
      </c>
    </row>
    <row r="8" spans="1:48" s="39" customFormat="1" ht="13.5" x14ac:dyDescent="0.45">
      <c r="A8" s="44">
        <f>ROW()-7</f>
        <v>1</v>
      </c>
      <c r="B8" s="33" t="s">
        <v>60</v>
      </c>
      <c r="C8" s="34" t="s">
        <v>43</v>
      </c>
      <c r="D8" s="35" t="s">
        <v>106</v>
      </c>
      <c r="E8" s="35" t="s">
        <v>133</v>
      </c>
      <c r="F8" s="34" t="s">
        <v>62</v>
      </c>
      <c r="G8" s="35" t="s">
        <v>11</v>
      </c>
      <c r="H8" s="35" t="s">
        <v>10</v>
      </c>
      <c r="I8" s="34"/>
      <c r="J8" s="59"/>
      <c r="K8" s="36"/>
      <c r="L8" s="36"/>
      <c r="M8" s="34"/>
      <c r="N8" s="59"/>
      <c r="O8" s="37"/>
      <c r="P8" s="56"/>
      <c r="Q8" s="57"/>
      <c r="R8" s="38"/>
      <c r="S8" s="58"/>
      <c r="X8" s="34"/>
      <c r="Y8" s="34"/>
      <c r="Z8" s="34"/>
      <c r="AA8" s="34"/>
      <c r="AB8" s="34"/>
      <c r="AC8" s="34"/>
      <c r="AD8" s="34"/>
      <c r="AE8" s="34"/>
      <c r="AF8" s="34"/>
      <c r="AG8" s="34"/>
      <c r="AH8" s="34"/>
      <c r="AI8" s="34"/>
      <c r="AJ8" s="34"/>
      <c r="AK8" s="34"/>
      <c r="AL8" s="34"/>
      <c r="AM8" s="34"/>
      <c r="AN8" s="34"/>
      <c r="AO8" s="34"/>
      <c r="AP8" s="34"/>
      <c r="AQ8" s="34"/>
      <c r="AR8" s="34"/>
      <c r="AS8" s="34"/>
      <c r="AT8" s="34"/>
      <c r="AU8" s="34"/>
      <c r="AV8" s="40"/>
    </row>
    <row r="9" spans="1:48" s="39" customFormat="1" ht="24.75" customHeight="1" x14ac:dyDescent="0.45">
      <c r="A9" s="44">
        <f t="shared" ref="A9:A32" si="0">ROW()-7</f>
        <v>2</v>
      </c>
      <c r="B9" s="33" t="s">
        <v>103</v>
      </c>
      <c r="C9" s="34" t="s">
        <v>5</v>
      </c>
      <c r="D9" s="41" t="s">
        <v>104</v>
      </c>
      <c r="E9" s="41" t="s">
        <v>133</v>
      </c>
      <c r="F9" s="34" t="s">
        <v>62</v>
      </c>
      <c r="G9" s="41" t="s">
        <v>105</v>
      </c>
      <c r="H9" s="35" t="s">
        <v>61</v>
      </c>
      <c r="I9" s="34"/>
      <c r="J9" s="36"/>
      <c r="K9" s="36"/>
      <c r="L9" s="36"/>
      <c r="M9" s="59"/>
      <c r="N9" s="59"/>
      <c r="O9" s="34"/>
      <c r="P9" s="34"/>
      <c r="R9" s="37"/>
      <c r="S9" s="57"/>
      <c r="T9" s="57"/>
      <c r="U9" s="42"/>
      <c r="V9" s="58"/>
      <c r="AB9" s="34"/>
      <c r="AC9" s="34"/>
      <c r="AD9" s="34"/>
      <c r="AE9" s="34"/>
      <c r="AF9" s="34"/>
      <c r="AG9" s="34"/>
      <c r="AH9" s="34"/>
      <c r="AI9" s="34"/>
      <c r="AJ9" s="34"/>
      <c r="AK9" s="34"/>
      <c r="AL9" s="34"/>
      <c r="AM9" s="34"/>
      <c r="AN9" s="34"/>
      <c r="AO9" s="34"/>
      <c r="AP9" s="34"/>
      <c r="AQ9" s="34"/>
      <c r="AR9" s="34"/>
      <c r="AS9" s="34"/>
      <c r="AT9" s="34"/>
      <c r="AU9" s="34"/>
      <c r="AV9" s="40"/>
    </row>
    <row r="10" spans="1:48" s="39" customFormat="1" ht="28.5" customHeight="1" x14ac:dyDescent="0.45">
      <c r="A10" s="44">
        <f t="shared" si="0"/>
        <v>3</v>
      </c>
      <c r="B10" s="33" t="s">
        <v>20</v>
      </c>
      <c r="C10" s="34" t="s">
        <v>45</v>
      </c>
      <c r="D10" s="41" t="s">
        <v>107</v>
      </c>
      <c r="E10" s="41" t="s">
        <v>134</v>
      </c>
      <c r="F10" s="34" t="s">
        <v>135</v>
      </c>
      <c r="G10" s="41" t="s">
        <v>9</v>
      </c>
      <c r="H10" s="41" t="s">
        <v>78</v>
      </c>
      <c r="I10" s="34"/>
      <c r="J10" s="36"/>
      <c r="K10" s="36"/>
      <c r="L10" s="36"/>
      <c r="P10" s="59"/>
      <c r="Q10" s="59"/>
      <c r="R10" s="59"/>
      <c r="V10" s="37"/>
      <c r="W10" s="57"/>
      <c r="X10" s="57"/>
      <c r="Y10" s="57"/>
      <c r="Z10" s="42"/>
      <c r="AA10" s="58"/>
      <c r="AB10" s="58"/>
      <c r="AD10" s="34"/>
      <c r="AE10" s="34"/>
      <c r="AF10" s="34"/>
      <c r="AG10" s="34"/>
      <c r="AH10" s="34"/>
      <c r="AI10" s="34"/>
      <c r="AJ10" s="34"/>
      <c r="AK10" s="34"/>
      <c r="AL10" s="34"/>
      <c r="AM10" s="34"/>
      <c r="AN10" s="34"/>
      <c r="AO10" s="34"/>
      <c r="AP10" s="34"/>
      <c r="AQ10" s="34"/>
      <c r="AR10" s="34"/>
      <c r="AS10" s="34"/>
      <c r="AT10" s="34"/>
      <c r="AU10" s="34"/>
      <c r="AV10" s="40"/>
    </row>
    <row r="11" spans="1:48" s="39" customFormat="1" ht="27" x14ac:dyDescent="0.45">
      <c r="A11" s="44">
        <f t="shared" si="0"/>
        <v>4</v>
      </c>
      <c r="B11" s="33" t="s">
        <v>82</v>
      </c>
      <c r="C11" s="34" t="s">
        <v>5</v>
      </c>
      <c r="E11" s="39" t="s">
        <v>134</v>
      </c>
      <c r="F11" s="39" t="s">
        <v>136</v>
      </c>
      <c r="H11" s="43" t="s">
        <v>79</v>
      </c>
      <c r="P11" s="59"/>
      <c r="Q11" s="59"/>
      <c r="R11" s="59"/>
      <c r="S11" s="59"/>
      <c r="W11" s="59"/>
      <c r="X11" s="59"/>
      <c r="Y11" s="59"/>
      <c r="AB11" s="37"/>
      <c r="AG11" s="60"/>
      <c r="AH11" s="57"/>
      <c r="AI11" s="57"/>
      <c r="AJ11" s="57"/>
      <c r="AK11" s="60"/>
      <c r="AL11" s="57"/>
      <c r="AM11" s="57"/>
      <c r="AN11" s="57"/>
      <c r="AO11" s="42"/>
      <c r="AP11" s="58"/>
      <c r="AR11" s="58"/>
    </row>
    <row r="12" spans="1:48" s="30" customFormat="1" ht="13.5" x14ac:dyDescent="0.35">
      <c r="A12" s="44">
        <f t="shared" si="0"/>
        <v>5</v>
      </c>
      <c r="B12" s="29"/>
      <c r="C12" s="29"/>
      <c r="H12" s="31"/>
      <c r="AB12" s="32"/>
      <c r="AG12" s="32"/>
      <c r="AH12" s="28"/>
      <c r="AI12" s="28"/>
      <c r="AJ12" s="28"/>
      <c r="AK12" s="32"/>
      <c r="AL12" s="28"/>
      <c r="AM12" s="28"/>
      <c r="AN12" s="28"/>
      <c r="AO12" s="28"/>
      <c r="AP12" s="28"/>
      <c r="AR12" s="28"/>
    </row>
    <row r="13" spans="1:48" s="30" customFormat="1" ht="13.5" x14ac:dyDescent="0.35">
      <c r="A13" s="44">
        <f t="shared" si="0"/>
        <v>6</v>
      </c>
      <c r="B13" s="29"/>
      <c r="C13" s="29"/>
      <c r="H13" s="31"/>
      <c r="AB13" s="32"/>
      <c r="AG13" s="32"/>
      <c r="AH13" s="28"/>
      <c r="AI13" s="28"/>
      <c r="AJ13" s="28"/>
      <c r="AK13" s="32"/>
      <c r="AL13" s="28"/>
      <c r="AM13" s="28"/>
      <c r="AN13" s="28"/>
      <c r="AO13" s="28"/>
      <c r="AP13" s="28"/>
      <c r="AR13" s="28"/>
    </row>
    <row r="14" spans="1:48" s="30" customFormat="1" ht="13.5" x14ac:dyDescent="0.35">
      <c r="A14" s="44">
        <f t="shared" si="0"/>
        <v>7</v>
      </c>
      <c r="B14" s="29"/>
      <c r="C14" s="29"/>
      <c r="H14" s="31"/>
      <c r="AB14" s="32"/>
      <c r="AG14" s="32"/>
      <c r="AH14" s="28"/>
      <c r="AI14" s="28"/>
      <c r="AJ14" s="28"/>
      <c r="AK14" s="32"/>
      <c r="AL14" s="28"/>
      <c r="AM14" s="28"/>
      <c r="AN14" s="28"/>
      <c r="AO14" s="28"/>
      <c r="AP14" s="28"/>
      <c r="AR14" s="28"/>
    </row>
    <row r="15" spans="1:48" s="30" customFormat="1" ht="13.5" x14ac:dyDescent="0.35">
      <c r="A15" s="44">
        <f t="shared" si="0"/>
        <v>8</v>
      </c>
      <c r="B15" s="29"/>
      <c r="C15" s="29"/>
      <c r="H15" s="31"/>
      <c r="AB15" s="32"/>
      <c r="AG15" s="32"/>
      <c r="AH15" s="28"/>
      <c r="AI15" s="28"/>
      <c r="AJ15" s="28"/>
      <c r="AK15" s="32"/>
      <c r="AL15" s="28"/>
      <c r="AM15" s="28"/>
      <c r="AN15" s="28"/>
      <c r="AO15" s="28"/>
      <c r="AP15" s="28"/>
      <c r="AR15" s="28"/>
    </row>
    <row r="16" spans="1:48" s="30" customFormat="1" ht="13.5" x14ac:dyDescent="0.35">
      <c r="A16" s="44">
        <f t="shared" si="0"/>
        <v>9</v>
      </c>
      <c r="B16" s="29"/>
      <c r="C16" s="29"/>
      <c r="H16" s="31"/>
      <c r="AB16" s="32"/>
      <c r="AG16" s="32"/>
      <c r="AH16" s="28"/>
      <c r="AI16" s="28"/>
      <c r="AJ16" s="28"/>
      <c r="AK16" s="32"/>
      <c r="AL16" s="28"/>
      <c r="AM16" s="28"/>
      <c r="AN16" s="28"/>
      <c r="AO16" s="28"/>
      <c r="AP16" s="28"/>
      <c r="AR16" s="28"/>
    </row>
    <row r="17" spans="1:44" s="30" customFormat="1" ht="13.5" x14ac:dyDescent="0.35">
      <c r="A17" s="44">
        <f t="shared" si="0"/>
        <v>10</v>
      </c>
      <c r="B17" s="29"/>
      <c r="C17" s="29"/>
      <c r="H17" s="31"/>
      <c r="AB17" s="32"/>
      <c r="AG17" s="32"/>
      <c r="AH17" s="28"/>
      <c r="AI17" s="28"/>
      <c r="AJ17" s="28"/>
      <c r="AK17" s="32"/>
      <c r="AL17" s="28"/>
      <c r="AM17" s="28"/>
      <c r="AN17" s="28"/>
      <c r="AO17" s="28"/>
      <c r="AP17" s="28"/>
      <c r="AR17" s="28"/>
    </row>
    <row r="18" spans="1:44" s="30" customFormat="1" ht="13.5" x14ac:dyDescent="0.35">
      <c r="A18" s="44">
        <f t="shared" si="0"/>
        <v>11</v>
      </c>
      <c r="B18" s="29"/>
      <c r="C18" s="29"/>
      <c r="H18" s="31"/>
      <c r="AB18" s="32"/>
      <c r="AG18" s="32"/>
      <c r="AH18" s="28"/>
      <c r="AI18" s="28"/>
      <c r="AJ18" s="28"/>
      <c r="AK18" s="32"/>
      <c r="AL18" s="28"/>
      <c r="AM18" s="28"/>
      <c r="AN18" s="28"/>
      <c r="AO18" s="28"/>
      <c r="AP18" s="28"/>
      <c r="AR18" s="28"/>
    </row>
    <row r="19" spans="1:44" s="30" customFormat="1" x14ac:dyDescent="0.3">
      <c r="A19" s="44">
        <f t="shared" si="0"/>
        <v>12</v>
      </c>
      <c r="B19" s="29"/>
      <c r="C19" s="29"/>
      <c r="H19" s="31"/>
      <c r="AB19" s="32"/>
      <c r="AG19" s="32"/>
      <c r="AH19" s="28"/>
      <c r="AI19" s="28"/>
      <c r="AJ19" s="28"/>
      <c r="AK19" s="32"/>
      <c r="AL19" s="28"/>
      <c r="AM19" s="28"/>
      <c r="AN19" s="28"/>
      <c r="AO19" s="28"/>
      <c r="AP19" s="28"/>
      <c r="AR19" s="28"/>
    </row>
    <row r="20" spans="1:44" s="30" customFormat="1" x14ac:dyDescent="0.3">
      <c r="A20" s="44">
        <f t="shared" si="0"/>
        <v>13</v>
      </c>
      <c r="B20" s="29"/>
      <c r="C20" s="29"/>
      <c r="H20" s="31"/>
      <c r="AB20" s="32"/>
      <c r="AG20" s="32"/>
      <c r="AH20" s="28"/>
      <c r="AI20" s="28"/>
      <c r="AJ20" s="28"/>
      <c r="AK20" s="32"/>
      <c r="AL20" s="28"/>
      <c r="AM20" s="28"/>
      <c r="AN20" s="28"/>
      <c r="AO20" s="28"/>
      <c r="AP20" s="28"/>
      <c r="AR20" s="28"/>
    </row>
    <row r="21" spans="1:44" s="30" customFormat="1" x14ac:dyDescent="0.3">
      <c r="A21" s="44">
        <f t="shared" si="0"/>
        <v>14</v>
      </c>
      <c r="B21" s="29"/>
      <c r="C21" s="29"/>
      <c r="H21" s="31"/>
      <c r="AB21" s="32"/>
      <c r="AG21" s="32"/>
      <c r="AH21" s="28"/>
      <c r="AI21" s="28"/>
      <c r="AJ21" s="28"/>
      <c r="AK21" s="32"/>
      <c r="AL21" s="28"/>
      <c r="AM21" s="28"/>
      <c r="AN21" s="28"/>
      <c r="AO21" s="28"/>
      <c r="AP21" s="28"/>
      <c r="AR21" s="28"/>
    </row>
    <row r="22" spans="1:44" s="30" customFormat="1" x14ac:dyDescent="0.3">
      <c r="A22" s="44">
        <f t="shared" si="0"/>
        <v>15</v>
      </c>
      <c r="B22" s="29"/>
      <c r="C22" s="29"/>
      <c r="H22" s="31"/>
      <c r="AB22" s="32"/>
      <c r="AG22" s="32"/>
      <c r="AH22" s="28"/>
      <c r="AI22" s="28"/>
      <c r="AJ22" s="28"/>
      <c r="AK22" s="32"/>
      <c r="AL22" s="28"/>
      <c r="AM22" s="28"/>
      <c r="AN22" s="28"/>
      <c r="AO22" s="28"/>
      <c r="AP22" s="28"/>
      <c r="AR22" s="28"/>
    </row>
    <row r="23" spans="1:44" s="30" customFormat="1" x14ac:dyDescent="0.3">
      <c r="A23" s="44">
        <f t="shared" si="0"/>
        <v>16</v>
      </c>
      <c r="B23" s="29"/>
      <c r="C23" s="29"/>
      <c r="H23" s="31"/>
      <c r="AB23" s="32"/>
      <c r="AG23" s="32"/>
      <c r="AH23" s="28"/>
      <c r="AI23" s="28"/>
      <c r="AJ23" s="28"/>
      <c r="AK23" s="32"/>
      <c r="AL23" s="28"/>
      <c r="AM23" s="28"/>
      <c r="AN23" s="28"/>
      <c r="AO23" s="28"/>
      <c r="AP23" s="28"/>
      <c r="AR23" s="28"/>
    </row>
    <row r="24" spans="1:44" s="30" customFormat="1" x14ac:dyDescent="0.3">
      <c r="A24" s="44">
        <f t="shared" si="0"/>
        <v>17</v>
      </c>
      <c r="B24" s="29"/>
      <c r="C24" s="29"/>
      <c r="H24" s="31"/>
      <c r="AB24" s="32"/>
      <c r="AG24" s="32"/>
      <c r="AH24" s="28"/>
      <c r="AI24" s="28"/>
      <c r="AJ24" s="28"/>
      <c r="AK24" s="32"/>
      <c r="AL24" s="28"/>
      <c r="AM24" s="28"/>
      <c r="AN24" s="28"/>
      <c r="AO24" s="28"/>
      <c r="AP24" s="28"/>
      <c r="AR24" s="28"/>
    </row>
    <row r="25" spans="1:44" s="30" customFormat="1" x14ac:dyDescent="0.3">
      <c r="A25" s="44">
        <f t="shared" si="0"/>
        <v>18</v>
      </c>
      <c r="B25" s="29"/>
      <c r="C25" s="29"/>
      <c r="H25" s="31"/>
      <c r="AB25" s="32"/>
      <c r="AG25" s="32"/>
      <c r="AH25" s="28"/>
      <c r="AI25" s="28"/>
      <c r="AJ25" s="28"/>
      <c r="AK25" s="32"/>
      <c r="AL25" s="28"/>
      <c r="AM25" s="28"/>
      <c r="AN25" s="28"/>
      <c r="AO25" s="28"/>
      <c r="AP25" s="28"/>
      <c r="AR25" s="28"/>
    </row>
    <row r="26" spans="1:44" s="30" customFormat="1" x14ac:dyDescent="0.3">
      <c r="A26" s="44">
        <f t="shared" si="0"/>
        <v>19</v>
      </c>
      <c r="B26" s="29"/>
      <c r="C26" s="29"/>
      <c r="H26" s="31"/>
      <c r="AB26" s="32"/>
      <c r="AG26" s="32"/>
      <c r="AH26" s="28"/>
      <c r="AI26" s="28"/>
      <c r="AJ26" s="28"/>
      <c r="AK26" s="32"/>
      <c r="AL26" s="28"/>
      <c r="AM26" s="28"/>
      <c r="AN26" s="28"/>
      <c r="AO26" s="28"/>
      <c r="AP26" s="28"/>
      <c r="AR26" s="28"/>
    </row>
    <row r="27" spans="1:44" s="30" customFormat="1" x14ac:dyDescent="0.3">
      <c r="A27" s="44">
        <f t="shared" si="0"/>
        <v>20</v>
      </c>
      <c r="B27" s="29"/>
      <c r="C27" s="29"/>
      <c r="H27" s="31"/>
      <c r="AB27" s="32"/>
      <c r="AG27" s="32"/>
      <c r="AH27" s="28"/>
      <c r="AI27" s="28"/>
      <c r="AJ27" s="28"/>
      <c r="AK27" s="32"/>
      <c r="AL27" s="28"/>
      <c r="AM27" s="28"/>
      <c r="AN27" s="28"/>
      <c r="AO27" s="28"/>
      <c r="AP27" s="28"/>
      <c r="AR27" s="28"/>
    </row>
    <row r="28" spans="1:44" s="30" customFormat="1" x14ac:dyDescent="0.3">
      <c r="A28" s="44">
        <f t="shared" si="0"/>
        <v>21</v>
      </c>
      <c r="B28" s="29"/>
      <c r="C28" s="29"/>
      <c r="H28" s="31"/>
      <c r="AB28" s="32"/>
      <c r="AG28" s="32"/>
      <c r="AH28" s="28"/>
      <c r="AI28" s="28"/>
      <c r="AJ28" s="28"/>
      <c r="AK28" s="32"/>
      <c r="AL28" s="28"/>
      <c r="AM28" s="28"/>
      <c r="AN28" s="28"/>
      <c r="AO28" s="28"/>
      <c r="AP28" s="28"/>
      <c r="AR28" s="28"/>
    </row>
    <row r="29" spans="1:44" s="30" customFormat="1" x14ac:dyDescent="0.3">
      <c r="A29" s="44">
        <f t="shared" si="0"/>
        <v>22</v>
      </c>
      <c r="B29" s="29"/>
      <c r="C29" s="29"/>
      <c r="H29" s="31"/>
      <c r="AB29" s="32"/>
      <c r="AG29" s="32"/>
      <c r="AH29" s="28"/>
      <c r="AI29" s="28"/>
      <c r="AJ29" s="28"/>
      <c r="AK29" s="32"/>
      <c r="AL29" s="28"/>
      <c r="AM29" s="28"/>
      <c r="AN29" s="28"/>
      <c r="AO29" s="28"/>
      <c r="AP29" s="28"/>
      <c r="AR29" s="28"/>
    </row>
    <row r="30" spans="1:44" s="30" customFormat="1" x14ac:dyDescent="0.3">
      <c r="A30" s="44">
        <f t="shared" si="0"/>
        <v>23</v>
      </c>
      <c r="B30" s="29"/>
      <c r="C30" s="29"/>
      <c r="H30" s="31"/>
      <c r="AB30" s="32"/>
      <c r="AG30" s="32"/>
      <c r="AH30" s="28"/>
      <c r="AI30" s="28"/>
      <c r="AJ30" s="28"/>
      <c r="AK30" s="32"/>
      <c r="AL30" s="28"/>
      <c r="AM30" s="28"/>
      <c r="AN30" s="28"/>
      <c r="AO30" s="28"/>
      <c r="AP30" s="28"/>
      <c r="AR30" s="28"/>
    </row>
    <row r="31" spans="1:44" s="30" customFormat="1" x14ac:dyDescent="0.3">
      <c r="A31" s="44">
        <f t="shared" si="0"/>
        <v>24</v>
      </c>
      <c r="B31" s="29"/>
      <c r="C31" s="29"/>
      <c r="H31" s="31"/>
      <c r="AB31" s="32"/>
      <c r="AG31" s="32"/>
      <c r="AH31" s="28"/>
      <c r="AI31" s="28"/>
      <c r="AJ31" s="28"/>
      <c r="AK31" s="32"/>
      <c r="AL31" s="28"/>
      <c r="AM31" s="28"/>
      <c r="AN31" s="28"/>
      <c r="AO31" s="28"/>
      <c r="AP31" s="28"/>
      <c r="AR31" s="28"/>
    </row>
    <row r="32" spans="1:44" s="30" customFormat="1" x14ac:dyDescent="0.3">
      <c r="A32" s="44">
        <f t="shared" si="0"/>
        <v>25</v>
      </c>
      <c r="B32" s="29"/>
      <c r="C32" s="29"/>
      <c r="H32" s="31"/>
      <c r="AB32" s="32"/>
      <c r="AG32" s="32"/>
      <c r="AH32" s="28"/>
      <c r="AI32" s="28"/>
      <c r="AJ32" s="28"/>
      <c r="AK32" s="32"/>
      <c r="AL32" s="28"/>
      <c r="AM32" s="28"/>
      <c r="AN32" s="28"/>
      <c r="AO32" s="28"/>
      <c r="AP32" s="28"/>
      <c r="AR32" s="28"/>
    </row>
    <row r="33" spans="1:48" s="30" customFormat="1" x14ac:dyDescent="0.3">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row>
    <row r="34" spans="1:48" s="30" customFormat="1" x14ac:dyDescent="0.3">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row>
    <row r="35" spans="1:48" s="30" customFormat="1" x14ac:dyDescent="0.3">
      <c r="A35" s="61"/>
      <c r="B35" s="61"/>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row>
    <row r="36" spans="1:48" s="30" customFormat="1" x14ac:dyDescent="0.3">
      <c r="A36" s="61"/>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row>
    <row r="37" spans="1:48" s="30" customFormat="1" x14ac:dyDescent="0.3">
      <c r="A37" s="61"/>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row>
  </sheetData>
  <dataConsolidate/>
  <mergeCells count="25">
    <mergeCell ref="I2:W2"/>
    <mergeCell ref="AS6:AV6"/>
    <mergeCell ref="Q6:T6"/>
    <mergeCell ref="U6:X6"/>
    <mergeCell ref="Y6:AB6"/>
    <mergeCell ref="AC6:AF6"/>
    <mergeCell ref="AG6:AJ6"/>
    <mergeCell ref="AK6:AN6"/>
    <mergeCell ref="AO6:AR6"/>
    <mergeCell ref="A6:A7"/>
    <mergeCell ref="B2:H3"/>
    <mergeCell ref="B4:W4"/>
    <mergeCell ref="B6:B7"/>
    <mergeCell ref="C6:C7"/>
    <mergeCell ref="D6:D7"/>
    <mergeCell ref="F6:F7"/>
    <mergeCell ref="G6:G7"/>
    <mergeCell ref="H6:H7"/>
    <mergeCell ref="M6:P6"/>
    <mergeCell ref="I6:L6"/>
    <mergeCell ref="I3:K3"/>
    <mergeCell ref="L3:N3"/>
    <mergeCell ref="O3:Q3"/>
    <mergeCell ref="R3:T3"/>
    <mergeCell ref="U3:W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Lists!$A$2:$A$5</xm:f>
          </x14:formula1>
          <xm:sqref>B8:B32</xm:sqref>
        </x14:dataValidation>
        <x14:dataValidation type="list" allowBlank="1" showInputMessage="1" showErrorMessage="1">
          <x14:formula1>
            <xm:f>Lists!$B$2:$B$3</xm:f>
          </x14:formula1>
          <xm:sqref>C8:C32 C38</xm:sqref>
        </x14:dataValidation>
        <x14:dataValidation type="list" allowBlank="1" showInputMessage="1" showErrorMessage="1">
          <x14:formula1>
            <xm:f>Lists!$E$2:$E$3</xm:f>
          </x14:formula1>
          <xm:sqref>E8:E32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zoomScale="90" zoomScaleNormal="90" workbookViewId="0">
      <selection activeCell="AE25" sqref="AE25"/>
    </sheetView>
  </sheetViews>
  <sheetFormatPr defaultColWidth="9" defaultRowHeight="16.5" x14ac:dyDescent="0.3"/>
  <cols>
    <col min="1" max="1" width="2" style="46" customWidth="1"/>
    <col min="2" max="2" width="3.28515625" style="46" customWidth="1"/>
    <col min="3" max="3" width="31" style="46" customWidth="1"/>
    <col min="4" max="5" width="15.5703125" style="46" customWidth="1"/>
    <col min="6" max="15" width="10.85546875" style="75" customWidth="1"/>
    <col min="16" max="16" width="12.42578125" style="46" hidden="1" customWidth="1"/>
    <col min="17" max="17" width="12.5703125" style="46" hidden="1" customWidth="1"/>
    <col min="18" max="18" width="11.7109375" style="46" hidden="1" customWidth="1"/>
    <col min="19" max="19" width="23" style="46" hidden="1" customWidth="1"/>
    <col min="20" max="20" width="20.140625" style="46" hidden="1" customWidth="1"/>
    <col min="21" max="21" width="0" style="46" hidden="1" customWidth="1"/>
    <col min="22" max="22" width="12.28515625" style="46" customWidth="1"/>
    <col min="23" max="23" width="12.42578125" style="46" customWidth="1"/>
    <col min="24" max="24" width="11.7109375" style="46" bestFit="1" customWidth="1"/>
    <col min="25" max="25" width="11.5703125" style="46" customWidth="1"/>
    <col min="26" max="26" width="11.42578125" style="46" bestFit="1" customWidth="1"/>
    <col min="27" max="27" width="9.5703125" style="46" customWidth="1"/>
    <col min="28" max="28" width="8.42578125" style="46" customWidth="1"/>
    <col min="29" max="16384" width="9" style="46"/>
  </cols>
  <sheetData>
    <row r="1" spans="1:29" ht="20.25" x14ac:dyDescent="0.55000000000000004">
      <c r="A1" s="149" t="s">
        <v>110</v>
      </c>
      <c r="B1" s="149"/>
      <c r="C1" s="149"/>
      <c r="D1" s="149"/>
      <c r="E1" s="149"/>
      <c r="F1" s="149"/>
      <c r="G1" s="149"/>
      <c r="H1" s="149"/>
      <c r="I1" s="149"/>
      <c r="J1" s="149"/>
      <c r="K1" s="149"/>
      <c r="L1" s="149"/>
      <c r="M1" s="149"/>
      <c r="N1" s="149"/>
      <c r="O1" s="149"/>
      <c r="P1" s="149"/>
      <c r="Q1" s="149"/>
      <c r="R1" s="149"/>
      <c r="S1" s="149"/>
      <c r="T1" s="149"/>
      <c r="U1" s="149"/>
      <c r="V1" s="149"/>
      <c r="W1" s="149"/>
      <c r="X1" s="149"/>
      <c r="Y1" s="149"/>
      <c r="Z1" s="51"/>
      <c r="AA1" s="51"/>
      <c r="AB1" s="51"/>
      <c r="AC1" s="51"/>
    </row>
    <row r="2" spans="1:29" s="47" customFormat="1" ht="13.9" thickBot="1" x14ac:dyDescent="0.4">
      <c r="A2" s="51"/>
      <c r="B2" s="51"/>
      <c r="C2" s="52"/>
      <c r="D2" s="52"/>
      <c r="E2" s="52"/>
      <c r="F2" s="52"/>
      <c r="G2" s="65"/>
      <c r="H2" s="65"/>
      <c r="I2" s="65"/>
      <c r="J2" s="65"/>
      <c r="K2" s="65"/>
      <c r="L2" s="65"/>
      <c r="M2" s="65"/>
      <c r="N2" s="65"/>
      <c r="O2" s="65"/>
      <c r="P2" s="51"/>
      <c r="Q2" s="51"/>
      <c r="R2" s="51"/>
      <c r="S2" s="51"/>
      <c r="T2" s="51"/>
      <c r="U2" s="51"/>
      <c r="V2" s="51"/>
      <c r="W2" s="51"/>
      <c r="X2" s="51"/>
      <c r="Y2" s="51"/>
      <c r="Z2" s="51"/>
      <c r="AA2" s="51"/>
      <c r="AB2" s="51"/>
      <c r="AC2" s="51"/>
    </row>
    <row r="3" spans="1:29" s="47" customFormat="1" ht="14.25" customHeight="1" thickBot="1" x14ac:dyDescent="0.4">
      <c r="A3" s="51"/>
      <c r="B3" s="147" t="s">
        <v>109</v>
      </c>
      <c r="C3" s="148"/>
      <c r="D3" s="53" t="s">
        <v>50</v>
      </c>
      <c r="E3" s="150" t="s">
        <v>111</v>
      </c>
      <c r="F3" s="151"/>
      <c r="G3" s="65"/>
      <c r="H3" s="65"/>
      <c r="I3" s="65"/>
      <c r="J3" s="65"/>
      <c r="K3" s="65"/>
      <c r="L3" s="65"/>
      <c r="M3" s="65"/>
      <c r="N3" s="65"/>
      <c r="O3" s="65"/>
      <c r="P3" s="51"/>
      <c r="Q3" s="51"/>
      <c r="R3" s="51"/>
      <c r="S3" s="51"/>
      <c r="T3" s="51"/>
      <c r="U3" s="51"/>
      <c r="V3" s="51"/>
      <c r="W3" s="51"/>
      <c r="X3" s="51"/>
      <c r="Y3" s="51"/>
      <c r="Z3" s="51"/>
      <c r="AA3" s="51"/>
      <c r="AB3" s="51"/>
      <c r="AC3" s="51"/>
    </row>
    <row r="4" spans="1:29" s="47" customFormat="1" ht="13.5" x14ac:dyDescent="0.35">
      <c r="A4" s="51"/>
      <c r="B4" s="51"/>
      <c r="C4" s="52"/>
      <c r="D4" s="51"/>
      <c r="E4" s="52"/>
      <c r="F4" s="52"/>
      <c r="G4" s="65"/>
      <c r="H4" s="65"/>
      <c r="I4" s="65"/>
      <c r="J4" s="65"/>
      <c r="K4" s="65"/>
      <c r="L4" s="65"/>
      <c r="M4" s="65"/>
      <c r="N4" s="65"/>
      <c r="O4" s="65"/>
      <c r="P4" s="51"/>
      <c r="Q4" s="51"/>
      <c r="R4" s="51"/>
      <c r="S4" s="51"/>
      <c r="T4" s="51"/>
      <c r="U4" s="51"/>
      <c r="V4" s="51"/>
      <c r="W4" s="51"/>
      <c r="X4" s="51"/>
      <c r="Y4" s="51"/>
      <c r="Z4" s="51"/>
      <c r="AA4" s="51"/>
      <c r="AB4" s="51"/>
      <c r="AC4" s="51"/>
    </row>
    <row r="5" spans="1:29" s="47" customFormat="1" ht="29.25" customHeight="1" x14ac:dyDescent="0.35">
      <c r="A5" s="51"/>
      <c r="B5" s="158" t="s">
        <v>124</v>
      </c>
      <c r="C5" s="158"/>
      <c r="D5" s="158"/>
      <c r="E5" s="158"/>
      <c r="F5" s="158"/>
      <c r="G5" s="65"/>
      <c r="H5" s="65"/>
      <c r="I5" s="65"/>
      <c r="J5" s="65"/>
      <c r="K5" s="65"/>
      <c r="L5" s="65"/>
      <c r="M5" s="65"/>
      <c r="N5" s="65"/>
      <c r="O5" s="65"/>
      <c r="P5" s="51"/>
      <c r="Q5" s="51"/>
      <c r="R5" s="51"/>
      <c r="S5" s="51"/>
      <c r="T5" s="51"/>
      <c r="U5" s="51"/>
      <c r="V5" s="51"/>
      <c r="W5" s="51"/>
      <c r="X5" s="51"/>
      <c r="Y5" s="51"/>
      <c r="Z5" s="51"/>
      <c r="AA5" s="51"/>
      <c r="AB5" s="51"/>
      <c r="AC5" s="51"/>
    </row>
    <row r="6" spans="1:29" s="47" customFormat="1" ht="14.25" customHeight="1" x14ac:dyDescent="0.35">
      <c r="A6" s="51"/>
      <c r="B6" s="145" t="s">
        <v>125</v>
      </c>
      <c r="C6" s="145"/>
      <c r="D6" s="45"/>
      <c r="E6" s="45"/>
      <c r="F6" s="48"/>
      <c r="G6" s="65"/>
      <c r="H6" s="65"/>
      <c r="I6" s="65"/>
      <c r="J6" s="65"/>
      <c r="K6" s="65"/>
      <c r="L6" s="65"/>
      <c r="M6" s="65"/>
      <c r="N6" s="65"/>
      <c r="O6" s="65"/>
      <c r="P6" s="51"/>
      <c r="Q6" s="51"/>
      <c r="R6" s="51"/>
      <c r="S6" s="51"/>
      <c r="T6" s="51"/>
      <c r="U6" s="51"/>
      <c r="V6" s="51"/>
      <c r="W6" s="51"/>
      <c r="X6" s="51"/>
      <c r="Y6" s="51"/>
      <c r="Z6" s="51"/>
      <c r="AA6" s="51"/>
      <c r="AB6" s="51"/>
      <c r="AC6" s="51"/>
    </row>
    <row r="7" spans="1:29" s="47" customFormat="1" ht="28.9" customHeight="1" x14ac:dyDescent="0.35">
      <c r="A7" s="51"/>
      <c r="B7" s="145" t="s">
        <v>114</v>
      </c>
      <c r="C7" s="145"/>
      <c r="D7" s="145"/>
      <c r="E7" s="145"/>
      <c r="F7" s="145"/>
      <c r="G7" s="65"/>
      <c r="H7" s="65"/>
      <c r="I7" s="65"/>
      <c r="J7" s="65"/>
      <c r="K7" s="65"/>
      <c r="L7" s="65"/>
      <c r="M7" s="65"/>
      <c r="N7" s="65"/>
      <c r="O7" s="65"/>
      <c r="P7" s="51"/>
      <c r="Q7" s="51"/>
      <c r="R7" s="51"/>
      <c r="S7" s="51"/>
      <c r="T7" s="51"/>
      <c r="U7" s="51"/>
      <c r="V7" s="51"/>
      <c r="W7" s="51"/>
      <c r="X7" s="51"/>
      <c r="Y7" s="51"/>
      <c r="Z7" s="51"/>
      <c r="AA7" s="51"/>
      <c r="AB7" s="51"/>
      <c r="AC7" s="51"/>
    </row>
    <row r="8" spans="1:29" s="47" customFormat="1" ht="13.9" thickBot="1" x14ac:dyDescent="0.4">
      <c r="A8" s="51"/>
      <c r="B8" s="51"/>
      <c r="C8" s="66"/>
      <c r="D8" s="52"/>
      <c r="E8" s="52"/>
      <c r="F8" s="52"/>
      <c r="G8" s="65"/>
      <c r="H8" s="65"/>
      <c r="I8" s="65"/>
      <c r="J8" s="65"/>
      <c r="K8" s="65"/>
      <c r="L8" s="65"/>
      <c r="M8" s="65"/>
      <c r="N8" s="65"/>
      <c r="O8" s="65"/>
      <c r="P8" s="51"/>
      <c r="Q8" s="51"/>
      <c r="R8" s="51"/>
      <c r="S8" s="51"/>
      <c r="T8" s="51"/>
      <c r="U8" s="51"/>
      <c r="V8" s="51"/>
      <c r="W8" s="51"/>
      <c r="X8" s="51"/>
      <c r="Y8" s="51"/>
      <c r="Z8" s="51"/>
      <c r="AA8" s="51"/>
      <c r="AB8" s="51"/>
      <c r="AC8" s="51"/>
    </row>
    <row r="9" spans="1:29" s="47" customFormat="1" ht="27" x14ac:dyDescent="0.35">
      <c r="A9" s="51"/>
      <c r="B9" s="156" t="s">
        <v>153</v>
      </c>
      <c r="C9" s="157"/>
      <c r="D9" s="63" t="s">
        <v>112</v>
      </c>
      <c r="E9" s="62" t="s">
        <v>113</v>
      </c>
      <c r="F9" s="76"/>
      <c r="G9" s="76"/>
      <c r="H9" s="76"/>
      <c r="I9" s="65"/>
      <c r="J9" s="65"/>
      <c r="K9" s="65"/>
      <c r="L9" s="65"/>
      <c r="M9" s="65"/>
      <c r="N9" s="65"/>
      <c r="O9" s="65"/>
      <c r="P9" s="51"/>
      <c r="Q9" s="51"/>
      <c r="R9" s="51"/>
      <c r="S9" s="51"/>
      <c r="T9" s="51"/>
      <c r="U9" s="51"/>
      <c r="V9" s="51"/>
      <c r="W9" s="51"/>
      <c r="X9" s="51"/>
      <c r="Y9" s="51"/>
      <c r="Z9" s="51"/>
      <c r="AA9" s="51"/>
      <c r="AB9" s="51"/>
      <c r="AC9" s="51"/>
    </row>
    <row r="10" spans="1:29" s="47" customFormat="1" ht="30" customHeight="1" x14ac:dyDescent="0.35">
      <c r="A10" s="51"/>
      <c r="B10" s="154" t="s">
        <v>116</v>
      </c>
      <c r="C10" s="155"/>
      <c r="D10" s="69">
        <v>1500</v>
      </c>
      <c r="E10" s="74">
        <v>1500</v>
      </c>
      <c r="F10" s="76"/>
      <c r="G10" s="76"/>
      <c r="H10" s="64"/>
      <c r="I10" s="65"/>
      <c r="J10" s="65"/>
      <c r="K10" s="65"/>
      <c r="L10" s="65"/>
      <c r="M10" s="65"/>
      <c r="N10" s="65"/>
      <c r="O10" s="65"/>
      <c r="P10" s="51"/>
      <c r="Q10" s="51"/>
      <c r="R10" s="51"/>
      <c r="S10" s="51"/>
      <c r="T10" s="51"/>
      <c r="U10" s="51"/>
      <c r="V10" s="51"/>
      <c r="W10" s="51"/>
      <c r="X10" s="51"/>
      <c r="Y10" s="51"/>
      <c r="Z10" s="51"/>
      <c r="AA10" s="51"/>
      <c r="AB10" s="51"/>
      <c r="AC10" s="51"/>
    </row>
    <row r="11" spans="1:29" s="47" customFormat="1" ht="30" customHeight="1" x14ac:dyDescent="0.35">
      <c r="A11" s="51"/>
      <c r="B11" s="154" t="s">
        <v>123</v>
      </c>
      <c r="C11" s="155"/>
      <c r="D11" s="69">
        <v>250</v>
      </c>
      <c r="E11" s="74">
        <v>250</v>
      </c>
      <c r="F11" s="76"/>
      <c r="G11" s="76"/>
      <c r="H11" s="64"/>
      <c r="I11" s="65"/>
      <c r="J11" s="65"/>
      <c r="K11" s="65"/>
      <c r="L11" s="65"/>
      <c r="M11" s="65"/>
      <c r="N11" s="65"/>
      <c r="O11" s="65"/>
      <c r="P11" s="51"/>
      <c r="Q11" s="51"/>
      <c r="R11" s="51"/>
      <c r="S11" s="51"/>
      <c r="T11" s="51"/>
      <c r="U11" s="51"/>
      <c r="V11" s="51"/>
      <c r="W11" s="51"/>
      <c r="X11" s="51"/>
      <c r="Y11" s="51"/>
      <c r="Z11" s="51"/>
      <c r="AA11" s="51"/>
      <c r="AB11" s="51"/>
      <c r="AC11" s="51"/>
    </row>
    <row r="12" spans="1:29" s="47" customFormat="1" ht="30" customHeight="1" x14ac:dyDescent="0.35">
      <c r="A12" s="51"/>
      <c r="B12" s="154" t="s">
        <v>117</v>
      </c>
      <c r="C12" s="155"/>
      <c r="D12" s="69">
        <v>0</v>
      </c>
      <c r="E12" s="74">
        <v>40</v>
      </c>
      <c r="F12" s="76"/>
      <c r="G12" s="76"/>
      <c r="H12" s="64"/>
      <c r="I12" s="65"/>
      <c r="J12" s="65"/>
      <c r="K12" s="65"/>
      <c r="L12" s="65"/>
      <c r="M12" s="65"/>
      <c r="N12" s="65"/>
      <c r="O12" s="65"/>
      <c r="P12" s="51"/>
      <c r="Q12" s="51"/>
      <c r="R12" s="51"/>
      <c r="S12" s="51"/>
      <c r="T12" s="51"/>
      <c r="U12" s="51"/>
      <c r="V12" s="51"/>
      <c r="W12" s="51"/>
      <c r="X12" s="51"/>
      <c r="Y12" s="51"/>
      <c r="Z12" s="51"/>
      <c r="AA12" s="51"/>
      <c r="AB12" s="51"/>
      <c r="AC12" s="51"/>
    </row>
    <row r="13" spans="1:29" s="47" customFormat="1" ht="30" customHeight="1" x14ac:dyDescent="0.35">
      <c r="A13" s="51"/>
      <c r="B13" s="154" t="s">
        <v>118</v>
      </c>
      <c r="C13" s="155"/>
      <c r="D13" s="69">
        <v>12</v>
      </c>
      <c r="E13" s="74">
        <v>40</v>
      </c>
      <c r="F13" s="76"/>
      <c r="G13" s="76"/>
      <c r="H13" s="64"/>
      <c r="I13" s="65"/>
      <c r="J13" s="65"/>
      <c r="K13" s="65"/>
      <c r="L13" s="65"/>
      <c r="M13" s="65"/>
      <c r="N13" s="65"/>
      <c r="O13" s="65"/>
      <c r="P13" s="51"/>
      <c r="Q13" s="51"/>
      <c r="R13" s="51"/>
      <c r="S13" s="51"/>
      <c r="T13" s="51"/>
      <c r="U13" s="51"/>
      <c r="V13" s="51"/>
      <c r="W13" s="51"/>
      <c r="X13" s="51"/>
      <c r="Y13" s="51"/>
      <c r="Z13" s="51"/>
      <c r="AA13" s="51"/>
      <c r="AB13" s="51"/>
      <c r="AC13" s="51"/>
    </row>
    <row r="14" spans="1:29" s="47" customFormat="1" ht="30" customHeight="1" x14ac:dyDescent="0.35">
      <c r="A14" s="51"/>
      <c r="B14" s="154" t="s">
        <v>119</v>
      </c>
      <c r="C14" s="155"/>
      <c r="D14" s="69">
        <v>350</v>
      </c>
      <c r="E14" s="74">
        <v>23</v>
      </c>
      <c r="F14" s="76"/>
      <c r="G14" s="76"/>
      <c r="H14" s="64"/>
      <c r="I14" s="67"/>
      <c r="J14" s="67"/>
      <c r="K14" s="65"/>
      <c r="L14" s="65"/>
      <c r="M14" s="65"/>
      <c r="N14" s="65"/>
      <c r="O14" s="65"/>
      <c r="P14" s="51"/>
      <c r="Q14" s="51"/>
      <c r="R14" s="51"/>
      <c r="S14" s="51"/>
      <c r="T14" s="51"/>
      <c r="U14" s="51"/>
      <c r="V14" s="51"/>
      <c r="W14" s="51"/>
      <c r="X14" s="51"/>
      <c r="Y14" s="51"/>
      <c r="Z14" s="51"/>
      <c r="AA14" s="51"/>
      <c r="AB14" s="51"/>
      <c r="AC14" s="51"/>
    </row>
    <row r="15" spans="1:29" ht="30" customHeight="1" x14ac:dyDescent="0.35">
      <c r="A15" s="51"/>
      <c r="B15" s="154" t="s">
        <v>120</v>
      </c>
      <c r="C15" s="155"/>
      <c r="D15" s="69">
        <v>25</v>
      </c>
      <c r="E15" s="70">
        <v>12</v>
      </c>
      <c r="F15" s="76"/>
      <c r="G15" s="76"/>
      <c r="H15" s="76"/>
      <c r="I15" s="65"/>
      <c r="J15" s="65"/>
      <c r="K15" s="65"/>
      <c r="L15" s="65"/>
      <c r="M15" s="65"/>
      <c r="N15" s="65"/>
      <c r="O15" s="65"/>
      <c r="P15" s="51"/>
      <c r="Q15" s="51"/>
      <c r="R15" s="51"/>
      <c r="S15" s="51"/>
      <c r="T15" s="51"/>
      <c r="U15" s="51"/>
      <c r="V15" s="51"/>
      <c r="W15" s="51"/>
      <c r="X15" s="51"/>
      <c r="Y15" s="51"/>
      <c r="Z15" s="51"/>
      <c r="AA15" s="51"/>
      <c r="AB15" s="51"/>
      <c r="AC15" s="51"/>
    </row>
    <row r="16" spans="1:29" ht="30" customHeight="1" x14ac:dyDescent="0.3">
      <c r="A16" s="51"/>
      <c r="B16" s="154" t="s">
        <v>139</v>
      </c>
      <c r="C16" s="155"/>
      <c r="D16" s="69">
        <v>340</v>
      </c>
      <c r="E16" s="70">
        <v>99</v>
      </c>
      <c r="F16" s="76"/>
      <c r="G16" s="76"/>
      <c r="H16" s="76"/>
      <c r="I16" s="65"/>
      <c r="J16" s="65"/>
      <c r="K16" s="65"/>
      <c r="L16" s="65"/>
      <c r="M16" s="65"/>
      <c r="N16" s="65"/>
      <c r="O16" s="65"/>
      <c r="P16" s="51"/>
      <c r="Q16" s="51"/>
      <c r="R16" s="51"/>
      <c r="S16" s="51"/>
      <c r="T16" s="51"/>
      <c r="U16" s="51"/>
      <c r="V16" s="51"/>
      <c r="W16" s="51"/>
      <c r="X16" s="51"/>
      <c r="Y16" s="51"/>
      <c r="Z16" s="51"/>
      <c r="AA16" s="51"/>
      <c r="AB16" s="51"/>
      <c r="AC16" s="51"/>
    </row>
    <row r="17" spans="1:29" ht="30" customHeight="1" x14ac:dyDescent="0.3">
      <c r="A17" s="51"/>
      <c r="B17" s="154" t="s">
        <v>121</v>
      </c>
      <c r="C17" s="155"/>
      <c r="D17" s="69"/>
      <c r="E17" s="70">
        <v>66</v>
      </c>
      <c r="F17" s="76"/>
      <c r="G17" s="76"/>
      <c r="H17" s="76"/>
      <c r="I17" s="65"/>
      <c r="J17" s="65"/>
      <c r="K17" s="65"/>
      <c r="L17" s="65"/>
      <c r="M17" s="65"/>
      <c r="N17" s="65"/>
      <c r="O17" s="65"/>
      <c r="P17" s="51"/>
      <c r="Q17" s="51"/>
      <c r="R17" s="51"/>
      <c r="S17" s="51"/>
      <c r="T17" s="51"/>
      <c r="U17" s="51"/>
      <c r="V17" s="51"/>
      <c r="W17" s="51"/>
      <c r="X17" s="51"/>
      <c r="Y17" s="51"/>
      <c r="Z17" s="51"/>
      <c r="AA17" s="51"/>
      <c r="AB17" s="51"/>
      <c r="AC17" s="51"/>
    </row>
    <row r="18" spans="1:29" ht="30" customHeight="1" x14ac:dyDescent="0.3">
      <c r="A18" s="51"/>
      <c r="B18" s="154" t="s">
        <v>122</v>
      </c>
      <c r="C18" s="155"/>
      <c r="D18" s="71">
        <v>23</v>
      </c>
      <c r="E18" s="70">
        <v>650</v>
      </c>
      <c r="F18" s="76"/>
      <c r="G18" s="76"/>
      <c r="H18" s="76"/>
      <c r="I18" s="65"/>
      <c r="J18" s="65"/>
      <c r="K18" s="65"/>
      <c r="L18" s="65"/>
      <c r="M18" s="65"/>
      <c r="N18" s="65"/>
      <c r="O18" s="65"/>
      <c r="P18" s="51"/>
      <c r="Q18" s="51"/>
      <c r="R18" s="51"/>
      <c r="S18" s="51"/>
      <c r="T18" s="51"/>
      <c r="U18" s="51"/>
      <c r="V18" s="51"/>
      <c r="W18" s="51"/>
      <c r="X18" s="51"/>
      <c r="Y18" s="51"/>
      <c r="Z18" s="51"/>
      <c r="AA18" s="51"/>
      <c r="AB18" s="51"/>
      <c r="AC18" s="51"/>
    </row>
    <row r="19" spans="1:29" ht="30" customHeight="1" thickBot="1" x14ac:dyDescent="0.35">
      <c r="A19" s="51"/>
      <c r="B19" s="152" t="s">
        <v>146</v>
      </c>
      <c r="C19" s="153"/>
      <c r="D19" s="72">
        <v>150</v>
      </c>
      <c r="E19" s="73">
        <v>122</v>
      </c>
      <c r="F19" s="76"/>
      <c r="G19" s="76"/>
      <c r="H19" s="76"/>
      <c r="I19" s="65"/>
      <c r="J19" s="65"/>
      <c r="K19" s="65"/>
      <c r="L19" s="65"/>
      <c r="M19" s="65"/>
      <c r="N19" s="65"/>
      <c r="O19" s="65"/>
      <c r="P19" s="51"/>
      <c r="Q19" s="51"/>
      <c r="R19" s="51"/>
      <c r="S19" s="51"/>
      <c r="T19" s="51"/>
      <c r="U19" s="51"/>
      <c r="V19" s="51"/>
      <c r="W19" s="51"/>
      <c r="X19" s="51"/>
      <c r="Y19" s="51"/>
      <c r="Z19" s="51"/>
      <c r="AA19" s="51"/>
      <c r="AB19" s="51"/>
      <c r="AC19" s="51"/>
    </row>
    <row r="20" spans="1:29" x14ac:dyDescent="0.3">
      <c r="A20" s="51"/>
      <c r="B20" s="51"/>
      <c r="C20" s="51"/>
      <c r="D20" s="51"/>
      <c r="E20" s="51"/>
      <c r="F20" s="65"/>
      <c r="G20" s="65"/>
      <c r="H20" s="65"/>
      <c r="I20" s="65"/>
      <c r="J20" s="65"/>
      <c r="K20" s="65"/>
      <c r="L20" s="65"/>
      <c r="M20" s="65"/>
      <c r="N20" s="65"/>
      <c r="O20" s="65"/>
      <c r="P20" s="51"/>
      <c r="Q20" s="51"/>
      <c r="R20" s="51"/>
      <c r="S20" s="51"/>
      <c r="T20" s="51"/>
      <c r="U20" s="51"/>
      <c r="V20" s="51"/>
      <c r="W20" s="51"/>
      <c r="X20" s="51"/>
      <c r="Y20" s="51"/>
      <c r="Z20" s="51"/>
      <c r="AA20" s="51"/>
      <c r="AB20" s="51"/>
      <c r="AC20" s="51"/>
    </row>
    <row r="21" spans="1:29" x14ac:dyDescent="0.3">
      <c r="A21" s="51"/>
      <c r="B21" s="50" t="str">
        <f>IF(IF(D10="",1,IF(D11="",1,IF(D12="",1,IF(D13="",1,IF(D14="",1,IF(D15="",1,IF(D16="",1,IF(D17="",1,IF(D18="",1,IF(D19="",1,IF(E10="",1,IF(E11="",1,IF(E12="",1,IF(E13="",1,IF(E14="",1,IF(E15="",1,IF(E16="",1,IF(E17="",1,IF(E18="",1,IF(E19="",1,0))))))))))))))))))))=1,"please fill all estimated fixed costs in the table above before proceeding to the next table", "All costs estimated. Please proceed to next table below")</f>
        <v>please fill all estimated fixed costs in the table above before proceeding to the next table</v>
      </c>
      <c r="C21" s="50"/>
      <c r="D21" s="50"/>
      <c r="E21" s="50"/>
      <c r="F21" s="65"/>
      <c r="G21" s="65"/>
      <c r="H21" s="65"/>
      <c r="I21" s="65"/>
      <c r="J21" s="65"/>
      <c r="K21" s="65"/>
      <c r="L21" s="65"/>
      <c r="M21" s="65"/>
      <c r="N21" s="65"/>
      <c r="O21" s="65"/>
      <c r="P21" s="51"/>
      <c r="Q21" s="51"/>
      <c r="R21" s="51"/>
      <c r="S21" s="51"/>
      <c r="T21" s="51"/>
      <c r="U21" s="51"/>
      <c r="V21" s="51"/>
      <c r="W21" s="51"/>
      <c r="X21" s="51"/>
      <c r="Y21" s="51"/>
      <c r="Z21" s="51"/>
      <c r="AA21" s="51"/>
      <c r="AB21" s="51"/>
      <c r="AC21" s="51"/>
    </row>
    <row r="22" spans="1:29" x14ac:dyDescent="0.3">
      <c r="A22" s="51"/>
      <c r="B22" s="51"/>
      <c r="C22" s="51"/>
      <c r="D22" s="51"/>
      <c r="E22" s="51"/>
      <c r="F22" s="65"/>
      <c r="G22" s="65"/>
      <c r="H22" s="65"/>
      <c r="I22" s="65"/>
      <c r="J22" s="65"/>
      <c r="K22" s="65"/>
      <c r="L22" s="65"/>
      <c r="M22" s="65"/>
      <c r="N22" s="65"/>
      <c r="O22" s="65"/>
      <c r="P22" s="51"/>
      <c r="Q22" s="51"/>
      <c r="R22" s="51"/>
      <c r="S22" s="51"/>
      <c r="T22" s="51"/>
      <c r="U22" s="51"/>
      <c r="V22" s="51"/>
      <c r="W22" s="51"/>
      <c r="X22" s="51"/>
      <c r="Y22" s="51"/>
      <c r="Z22" s="51"/>
      <c r="AA22" s="51"/>
      <c r="AB22" s="51"/>
      <c r="AC22" s="51"/>
    </row>
    <row r="23" spans="1:29" x14ac:dyDescent="0.3">
      <c r="A23" s="51"/>
      <c r="B23" s="49" t="s">
        <v>127</v>
      </c>
      <c r="C23" s="49"/>
      <c r="D23" s="49"/>
      <c r="E23" s="49"/>
      <c r="F23" s="77"/>
      <c r="G23" s="77"/>
      <c r="H23" s="77"/>
      <c r="I23" s="77"/>
      <c r="J23" s="65"/>
      <c r="K23" s="65"/>
      <c r="L23" s="65"/>
      <c r="M23" s="65"/>
      <c r="N23" s="65"/>
      <c r="O23" s="65"/>
      <c r="P23" s="51"/>
      <c r="Q23" s="51"/>
      <c r="R23" s="51"/>
      <c r="S23" s="51"/>
      <c r="T23" s="51"/>
      <c r="U23" s="51"/>
      <c r="V23" s="51"/>
      <c r="W23" s="51"/>
      <c r="X23" s="51"/>
      <c r="Y23" s="51"/>
      <c r="Z23" s="51"/>
      <c r="AA23" s="51"/>
      <c r="AB23" s="51"/>
      <c r="AC23" s="51"/>
    </row>
    <row r="24" spans="1:29" ht="7.9" customHeight="1" thickBot="1" x14ac:dyDescent="0.35">
      <c r="A24" s="51"/>
      <c r="B24" s="100"/>
      <c r="C24" s="100"/>
      <c r="D24" s="100"/>
      <c r="E24" s="100"/>
      <c r="F24" s="101"/>
      <c r="G24" s="102"/>
      <c r="H24" s="102"/>
      <c r="I24" s="102"/>
      <c r="J24" s="102"/>
      <c r="K24" s="102"/>
      <c r="L24" s="102"/>
      <c r="M24" s="102"/>
      <c r="N24" s="102"/>
      <c r="O24" s="102"/>
      <c r="P24" s="51"/>
      <c r="Q24" s="51"/>
      <c r="R24" s="51"/>
      <c r="S24" s="51"/>
      <c r="T24" s="51"/>
      <c r="U24" s="51"/>
      <c r="V24" s="51"/>
      <c r="W24" s="51"/>
      <c r="X24" s="51"/>
      <c r="Y24" s="51"/>
      <c r="Z24" s="51"/>
      <c r="AA24" s="51"/>
      <c r="AB24" s="51"/>
      <c r="AC24" s="51"/>
    </row>
    <row r="25" spans="1:29" ht="100.9" customHeight="1" thickBot="1" x14ac:dyDescent="0.35">
      <c r="A25" s="51"/>
      <c r="B25" s="98" t="s">
        <v>108</v>
      </c>
      <c r="C25" s="98" t="s">
        <v>126</v>
      </c>
      <c r="D25" s="99"/>
      <c r="E25" s="99"/>
      <c r="F25" s="111" t="s">
        <v>63</v>
      </c>
      <c r="G25" s="111" t="s">
        <v>66</v>
      </c>
      <c r="H25" s="111" t="s">
        <v>64</v>
      </c>
      <c r="I25" s="111" t="s">
        <v>65</v>
      </c>
      <c r="J25" s="111" t="s">
        <v>128</v>
      </c>
      <c r="K25" s="111" t="s">
        <v>129</v>
      </c>
      <c r="L25" s="111" t="s">
        <v>142</v>
      </c>
      <c r="M25" s="111" t="s">
        <v>143</v>
      </c>
      <c r="N25" s="111" t="s">
        <v>144</v>
      </c>
      <c r="O25" s="111" t="s">
        <v>145</v>
      </c>
      <c r="P25" s="112" t="s">
        <v>130</v>
      </c>
      <c r="Q25" s="112" t="s">
        <v>137</v>
      </c>
      <c r="R25" s="112" t="s">
        <v>138</v>
      </c>
      <c r="S25" s="112" t="s">
        <v>140</v>
      </c>
      <c r="T25" s="112" t="s">
        <v>141</v>
      </c>
      <c r="U25" s="112" t="s">
        <v>150</v>
      </c>
      <c r="V25" s="113" t="s">
        <v>152</v>
      </c>
      <c r="W25" s="114" t="s">
        <v>154</v>
      </c>
      <c r="X25" s="114" t="s">
        <v>155</v>
      </c>
      <c r="Y25" s="115" t="s">
        <v>156</v>
      </c>
      <c r="Z25" s="116" t="s">
        <v>157</v>
      </c>
      <c r="AA25" s="108"/>
      <c r="AB25" s="109"/>
      <c r="AC25" s="51"/>
    </row>
    <row r="26" spans="1:29" x14ac:dyDescent="0.3">
      <c r="A26" s="51"/>
      <c r="B26" s="82">
        <f>1</f>
        <v>1</v>
      </c>
      <c r="C26" s="83" t="str">
        <f>IF('Exercise Calendar'!B8="","",IF('Exercise Calendar'!B8=Lists!$A$2,"Drill - ",IF('Exercise Calendar'!B8=Lists!$A$3,"TTX - ",IF('Exercise Calendar'!B8=Lists!$A$4,"FX - ", IF('Exercise Calendar'!B8=Lists!$A$5,"FSX - "))))
&amp;IF('Exercise Calendar'!D8="","No subject area specified",'Exercise Calendar'!D8)&amp; " ("&amp;IF('Exercise Calendar'!F8="","Location not specified",'Exercise Calendar'!F8)&amp;")")</f>
        <v>Drill - Emergency response plan (Monrovia)</v>
      </c>
      <c r="D26" s="83"/>
      <c r="E26" s="83"/>
      <c r="F26" s="97">
        <v>2</v>
      </c>
      <c r="G26" s="97">
        <v>6</v>
      </c>
      <c r="H26" s="97">
        <v>33</v>
      </c>
      <c r="I26" s="97">
        <v>5</v>
      </c>
      <c r="J26" s="97">
        <v>3</v>
      </c>
      <c r="K26" s="97">
        <v>3</v>
      </c>
      <c r="L26" s="97" t="s">
        <v>72</v>
      </c>
      <c r="M26" s="97" t="s">
        <v>151</v>
      </c>
      <c r="N26" s="97" t="s">
        <v>148</v>
      </c>
      <c r="O26" s="97" t="s">
        <v>72</v>
      </c>
      <c r="P26" s="84">
        <f>IF(VLOOKUP(B26,'Exercise Calendar'!$A$8:$E$32,5)=Lists!$E$2,1,IF(VLOOKUP(B26,'Exercise Calendar'!$A$8:$E$32,5)=Lists!$E$3,2,0))</f>
        <v>1</v>
      </c>
      <c r="Q26" s="85">
        <f>IF(P26=1,F26*G26*D$11+D$10*F26,
IF(P26=2,F26*G26*E$11+E$10*F26,0))</f>
        <v>6000</v>
      </c>
      <c r="R26" s="84">
        <f>IF(P26=1,H26*I26*D$13+D$12*H26,
IF(P26=2,H26*I26*E$13+E$12*H26,0))</f>
        <v>1980</v>
      </c>
      <c r="S26" s="84">
        <f>IF(P26=1,$D$14*J26,
IF(P26=2,$E$14*J26,0))</f>
        <v>1050</v>
      </c>
      <c r="T26" s="84">
        <f>IF(P26=1,$D$15*K26*(F26+H26),
IF(P26=2,$E$15*K26*(F26+H26),0))</f>
        <v>2625</v>
      </c>
      <c r="U26" s="84">
        <f>IF(P26=1,IF(L26="yes",D$16,0)+IF(M26="yes",D$17*J26,0)+IF(N26="yes",D$18,0)+IF(O26="yes",D$19,0),
IF(P26=2,IF(L26="yes",E$16,0)+IF(M26="yes",E$17*J26,0)+IF(N26="yes",E$18,0)+IF(O26="yes",E$19,0),0))</f>
        <v>513</v>
      </c>
      <c r="V26" s="103">
        <f>SUM(Q26:U26)</f>
        <v>12168</v>
      </c>
      <c r="W26" s="107">
        <v>3000</v>
      </c>
      <c r="X26" s="106" t="s">
        <v>159</v>
      </c>
      <c r="Y26" s="110">
        <f>V26-W26</f>
        <v>9168</v>
      </c>
      <c r="Z26" s="146" t="s">
        <v>158</v>
      </c>
      <c r="AA26" s="146"/>
      <c r="AB26" s="146"/>
      <c r="AC26" s="51"/>
    </row>
    <row r="27" spans="1:29" x14ac:dyDescent="0.3">
      <c r="A27" s="51"/>
      <c r="B27" s="86">
        <f>B26+1</f>
        <v>2</v>
      </c>
      <c r="C27" s="87" t="str">
        <f>IF('Exercise Calendar'!B9="","",IF('Exercise Calendar'!B9=Lists!$A$2,"Drill - ",IF('Exercise Calendar'!B9=Lists!$A$3," TTX - ",IF('Exercise Calendar'!B9=Lists!$A$4,"FX - ", IF('Exercise Calendar'!B9=Lists!$A$5,"FSX - "))))
&amp;IF('Exercise Calendar'!D9="","No subject area specified",'Exercise Calendar'!D9)&amp; " ("&amp;IF('Exercise Calendar'!F9="","Location not specified",'Exercise Calendar'!F9)&amp;")")</f>
        <v xml:space="preserve"> TTX - RRT Mobilization (Monrovia)</v>
      </c>
      <c r="D27" s="87"/>
      <c r="E27" s="87"/>
      <c r="F27" s="88">
        <v>1</v>
      </c>
      <c r="G27" s="88">
        <v>6</v>
      </c>
      <c r="H27" s="88">
        <v>12</v>
      </c>
      <c r="I27" s="88">
        <v>5</v>
      </c>
      <c r="J27" s="88">
        <v>3</v>
      </c>
      <c r="K27" s="88">
        <v>3</v>
      </c>
      <c r="L27" s="88" t="s">
        <v>151</v>
      </c>
      <c r="M27" s="88" t="s">
        <v>151</v>
      </c>
      <c r="N27" s="88"/>
      <c r="O27" s="88"/>
      <c r="P27" s="89">
        <f>IF(VLOOKUP(B27,'Exercise Calendar'!$A$8:$E$32,5)=Lists!$E$2,1,IF(VLOOKUP(B27,'Exercise Calendar'!$A$8:$E$32,5)=Lists!$E$3,2,0))</f>
        <v>1</v>
      </c>
      <c r="Q27" s="90">
        <f t="shared" ref="Q27:Q50" si="0">IF(P27=1,F27*G27*D$11+D$10*F27,
IF(P27=2,F27*G27*E$11+E$10*F27,0))</f>
        <v>3000</v>
      </c>
      <c r="R27" s="89">
        <f t="shared" ref="R27:R50" si="1">IF(P27=1,H27*I27*D$13+D$12*H27,
IF(P27=2,H27*I27*E$13+E$12*H27,0))</f>
        <v>720</v>
      </c>
      <c r="S27" s="89">
        <f t="shared" ref="S27:S50" si="2">IF(P27=1,$D$14*J27,
IF(P27=2,$E$14*J27,0))</f>
        <v>1050</v>
      </c>
      <c r="T27" s="89">
        <f t="shared" ref="T27:T50" si="3">IF(P27=1,$D$15*K27*(F27+H27),
IF(P27=2,$E$15*K27*(F27+H27),0))</f>
        <v>975</v>
      </c>
      <c r="U27" s="89">
        <f t="shared" ref="U27:U50" si="4">IF(P27=1,IF(L27="yes",D$16,0)+IF(M27="yes",D$17*J27,0)+IF(N27="yes",D$18,0)+IF(O27="yes",D$19,0),
IF(P27=2,IF(L27="yes",E$16,0)+IF(M27="yes",E$17*J27,0)+IF(N27="yes",E$18,0)+IF(O27="yes",E$19,0),0))</f>
        <v>0</v>
      </c>
      <c r="V27" s="104">
        <f t="shared" ref="V27:V50" si="5">SUM(Q27:U27)</f>
        <v>5745</v>
      </c>
      <c r="W27" s="107">
        <v>5745</v>
      </c>
      <c r="X27" s="106" t="s">
        <v>61</v>
      </c>
      <c r="Y27" s="110">
        <f>V27-W27</f>
        <v>0</v>
      </c>
      <c r="Z27" s="146" t="s">
        <v>160</v>
      </c>
      <c r="AA27" s="146"/>
      <c r="AB27" s="146"/>
      <c r="AC27" s="51"/>
    </row>
    <row r="28" spans="1:29" x14ac:dyDescent="0.3">
      <c r="A28" s="51"/>
      <c r="B28" s="86">
        <f t="shared" ref="B28:B50" si="6">B27+1</f>
        <v>3</v>
      </c>
      <c r="C28" s="87" t="str">
        <f>IF('Exercise Calendar'!B10="","",IF('Exercise Calendar'!B10=Lists!$A$2,"Drill - ",IF('Exercise Calendar'!B10=Lists!$A$3," TTX - ",IF('Exercise Calendar'!B10=Lists!$A$4,"FX - ", IF('Exercise Calendar'!B10=Lists!$A$5,"FSX - "))))
&amp;IF('Exercise Calendar'!D10="","No subject area specified",'Exercise Calendar'!D10)&amp; " ("&amp;IF('Exercise Calendar'!F10="","Location not specified",'Exercise Calendar'!F10)&amp;")")</f>
        <v>FX - EOC activation (Border town of YYYY)</v>
      </c>
      <c r="D28" s="87"/>
      <c r="E28" s="87"/>
      <c r="F28" s="88">
        <v>3</v>
      </c>
      <c r="G28" s="88">
        <v>6</v>
      </c>
      <c r="H28" s="88">
        <v>10</v>
      </c>
      <c r="I28" s="88">
        <v>5</v>
      </c>
      <c r="J28" s="88">
        <v>7</v>
      </c>
      <c r="K28" s="88">
        <v>7</v>
      </c>
      <c r="L28" s="88"/>
      <c r="M28" s="88" t="s">
        <v>72</v>
      </c>
      <c r="N28" s="88"/>
      <c r="O28" s="88" t="s">
        <v>72</v>
      </c>
      <c r="P28" s="89">
        <f>IF(VLOOKUP(B28,'Exercise Calendar'!$A$8:$E$32,5)=Lists!$E$2,1,IF(VLOOKUP(B28,'Exercise Calendar'!$A$8:$E$32,5)=Lists!$E$3,2,0))</f>
        <v>2</v>
      </c>
      <c r="Q28" s="90">
        <f t="shared" si="0"/>
        <v>9000</v>
      </c>
      <c r="R28" s="89">
        <f t="shared" si="1"/>
        <v>2400</v>
      </c>
      <c r="S28" s="89">
        <f t="shared" si="2"/>
        <v>161</v>
      </c>
      <c r="T28" s="89">
        <f t="shared" si="3"/>
        <v>1092</v>
      </c>
      <c r="U28" s="89">
        <f t="shared" si="4"/>
        <v>584</v>
      </c>
      <c r="V28" s="104">
        <f t="shared" si="5"/>
        <v>13237</v>
      </c>
      <c r="W28" s="107">
        <v>7000</v>
      </c>
      <c r="X28" s="106" t="s">
        <v>161</v>
      </c>
      <c r="Y28" s="110">
        <f t="shared" ref="Y28:Y50" si="7">V28-W28</f>
        <v>6237</v>
      </c>
      <c r="Z28" s="146" t="s">
        <v>162</v>
      </c>
      <c r="AA28" s="146"/>
      <c r="AB28" s="146"/>
      <c r="AC28" s="51"/>
    </row>
    <row r="29" spans="1:29" x14ac:dyDescent="0.3">
      <c r="A29" s="51"/>
      <c r="B29" s="86">
        <f t="shared" si="6"/>
        <v>4</v>
      </c>
      <c r="C29" s="87" t="str">
        <f>IF('Exercise Calendar'!B11="","",IF('Exercise Calendar'!B11=Lists!$A$2,"Drill - ",IF('Exercise Calendar'!B11=Lists!$A$3," TTX - ",IF('Exercise Calendar'!B11=Lists!$A$4,"FX - ", IF('Exercise Calendar'!B11=Lists!$A$5,"FSX - "))))
&amp;IF('Exercise Calendar'!D11="","No subject area specified",'Exercise Calendar'!D11)&amp; " ("&amp;IF('Exercise Calendar'!F11="","Location not specified",'Exercise Calendar'!F11)&amp;")")</f>
        <v>FSX - No subject area specified (multiple)</v>
      </c>
      <c r="D29" s="87"/>
      <c r="E29" s="87"/>
      <c r="F29" s="88">
        <v>0</v>
      </c>
      <c r="G29" s="88">
        <v>6</v>
      </c>
      <c r="H29" s="88">
        <v>15</v>
      </c>
      <c r="I29" s="88">
        <v>5</v>
      </c>
      <c r="J29" s="88">
        <v>5</v>
      </c>
      <c r="K29" s="88">
        <v>5</v>
      </c>
      <c r="L29" s="88"/>
      <c r="M29" s="88"/>
      <c r="N29" s="88" t="s">
        <v>72</v>
      </c>
      <c r="O29" s="88" t="s">
        <v>72</v>
      </c>
      <c r="P29" s="89">
        <f>IF(VLOOKUP(B29,'Exercise Calendar'!$A$8:$E$32,5)=Lists!$E$2,1,IF(VLOOKUP(B29,'Exercise Calendar'!$A$8:$E$32,5)=Lists!$E$3,2,0))</f>
        <v>2</v>
      </c>
      <c r="Q29" s="90">
        <f t="shared" si="0"/>
        <v>0</v>
      </c>
      <c r="R29" s="89">
        <f t="shared" si="1"/>
        <v>3600</v>
      </c>
      <c r="S29" s="89">
        <f t="shared" si="2"/>
        <v>115</v>
      </c>
      <c r="T29" s="89">
        <f t="shared" si="3"/>
        <v>900</v>
      </c>
      <c r="U29" s="89">
        <f t="shared" si="4"/>
        <v>772</v>
      </c>
      <c r="V29" s="104">
        <f t="shared" si="5"/>
        <v>5387</v>
      </c>
      <c r="W29" s="107"/>
      <c r="X29" s="106"/>
      <c r="Y29" s="110">
        <f t="shared" si="7"/>
        <v>5387</v>
      </c>
      <c r="Z29" s="146" t="s">
        <v>160</v>
      </c>
      <c r="AA29" s="146"/>
      <c r="AB29" s="146"/>
      <c r="AC29" s="51"/>
    </row>
    <row r="30" spans="1:29" x14ac:dyDescent="0.3">
      <c r="A30" s="51"/>
      <c r="B30" s="86">
        <f t="shared" si="6"/>
        <v>5</v>
      </c>
      <c r="C30" s="87" t="str">
        <f>IF('Exercise Calendar'!B12="","",IF('Exercise Calendar'!B12=Lists!$A$2,"Drill - ",IF('Exercise Calendar'!B12=Lists!$A$3," TTX - ",IF('Exercise Calendar'!B12=Lists!$A$4,"FX - ", IF('Exercise Calendar'!B12=Lists!$A$5,"FSX - "))))
&amp;IF('Exercise Calendar'!D12="","No subject area specified",'Exercise Calendar'!D12)&amp; " ("&amp;IF('Exercise Calendar'!F12="","Location not specified",'Exercise Calendar'!F12)&amp;")")</f>
        <v/>
      </c>
      <c r="D30" s="87"/>
      <c r="E30" s="87"/>
      <c r="F30" s="88"/>
      <c r="G30" s="88"/>
      <c r="H30" s="88"/>
      <c r="I30" s="88"/>
      <c r="J30" s="88"/>
      <c r="K30" s="88"/>
      <c r="L30" s="88"/>
      <c r="M30" s="88"/>
      <c r="N30" s="88"/>
      <c r="O30" s="88"/>
      <c r="P30" s="89">
        <f>IF(VLOOKUP(B30,'Exercise Calendar'!$A$8:$E$32,5)=Lists!$E$2,1,IF(VLOOKUP(B30,'Exercise Calendar'!$A$8:$E$32,5)=Lists!$E$3,2,0))</f>
        <v>0</v>
      </c>
      <c r="Q30" s="90">
        <f t="shared" si="0"/>
        <v>0</v>
      </c>
      <c r="R30" s="89">
        <f t="shared" si="1"/>
        <v>0</v>
      </c>
      <c r="S30" s="89">
        <f t="shared" si="2"/>
        <v>0</v>
      </c>
      <c r="T30" s="89">
        <f t="shared" si="3"/>
        <v>0</v>
      </c>
      <c r="U30" s="89">
        <f t="shared" si="4"/>
        <v>0</v>
      </c>
      <c r="V30" s="104">
        <f t="shared" si="5"/>
        <v>0</v>
      </c>
      <c r="W30" s="107"/>
      <c r="X30" s="106"/>
      <c r="Y30" s="110">
        <f t="shared" si="7"/>
        <v>0</v>
      </c>
      <c r="Z30" s="146" t="s">
        <v>160</v>
      </c>
      <c r="AA30" s="146"/>
      <c r="AB30" s="146"/>
      <c r="AC30" s="51"/>
    </row>
    <row r="31" spans="1:29" x14ac:dyDescent="0.3">
      <c r="A31" s="51"/>
      <c r="B31" s="86">
        <f t="shared" si="6"/>
        <v>6</v>
      </c>
      <c r="C31" s="87" t="str">
        <f>IF('Exercise Calendar'!B13="","",IF('Exercise Calendar'!B13=Lists!$A$2,"Drill - ",IF('Exercise Calendar'!B13=Lists!$A$3," TTX - ",IF('Exercise Calendar'!B13=Lists!$A$4,"FX - ", IF('Exercise Calendar'!B13=Lists!$A$5,"FSX - "))))
&amp;IF('Exercise Calendar'!D13="","No subject area specified",'Exercise Calendar'!D13)&amp; " ("&amp;IF('Exercise Calendar'!F13="","Location not specified",'Exercise Calendar'!F13)&amp;")")</f>
        <v/>
      </c>
      <c r="D31" s="87"/>
      <c r="E31" s="87"/>
      <c r="F31" s="88"/>
      <c r="G31" s="88"/>
      <c r="H31" s="88"/>
      <c r="I31" s="88"/>
      <c r="J31" s="88"/>
      <c r="K31" s="88"/>
      <c r="L31" s="88"/>
      <c r="M31" s="88"/>
      <c r="N31" s="88"/>
      <c r="O31" s="88"/>
      <c r="P31" s="89">
        <f>IF(VLOOKUP(B31,'Exercise Calendar'!$A$8:$E$32,5)=Lists!$E$2,1,IF(VLOOKUP(B31,'Exercise Calendar'!$A$8:$E$32,5)=Lists!$E$3,2,0))</f>
        <v>0</v>
      </c>
      <c r="Q31" s="90">
        <f t="shared" si="0"/>
        <v>0</v>
      </c>
      <c r="R31" s="89">
        <f t="shared" si="1"/>
        <v>0</v>
      </c>
      <c r="S31" s="89">
        <f t="shared" si="2"/>
        <v>0</v>
      </c>
      <c r="T31" s="89">
        <f t="shared" si="3"/>
        <v>0</v>
      </c>
      <c r="U31" s="89">
        <f t="shared" si="4"/>
        <v>0</v>
      </c>
      <c r="V31" s="104">
        <f t="shared" si="5"/>
        <v>0</v>
      </c>
      <c r="W31" s="107"/>
      <c r="X31" s="106"/>
      <c r="Y31" s="110">
        <f t="shared" si="7"/>
        <v>0</v>
      </c>
      <c r="Z31" s="146" t="s">
        <v>160</v>
      </c>
      <c r="AA31" s="146"/>
      <c r="AB31" s="146"/>
      <c r="AC31" s="51"/>
    </row>
    <row r="32" spans="1:29" x14ac:dyDescent="0.3">
      <c r="A32" s="51"/>
      <c r="B32" s="86">
        <f t="shared" si="6"/>
        <v>7</v>
      </c>
      <c r="C32" s="87" t="str">
        <f>IF('Exercise Calendar'!B14="","",IF('Exercise Calendar'!B14=Lists!$A$2,"Drill - ",IF('Exercise Calendar'!B14=Lists!$A$3," TTX - ",IF('Exercise Calendar'!B14=Lists!$A$4,"FX - ", IF('Exercise Calendar'!B14=Lists!$A$5,"FSX - "))))
&amp;IF('Exercise Calendar'!D14="","No subject area specified",'Exercise Calendar'!D14)&amp; " ("&amp;IF('Exercise Calendar'!F14="","Location not specified",'Exercise Calendar'!F14)&amp;")")</f>
        <v/>
      </c>
      <c r="D32" s="87"/>
      <c r="E32" s="87"/>
      <c r="F32" s="88"/>
      <c r="G32" s="88"/>
      <c r="H32" s="88"/>
      <c r="I32" s="88"/>
      <c r="J32" s="88"/>
      <c r="K32" s="88"/>
      <c r="L32" s="88"/>
      <c r="M32" s="88"/>
      <c r="N32" s="88"/>
      <c r="O32" s="88"/>
      <c r="P32" s="89">
        <f>IF(VLOOKUP(B32,'Exercise Calendar'!$A$8:$E$32,5)=Lists!$E$2,1,IF(VLOOKUP(B32,'Exercise Calendar'!$A$8:$E$32,5)=Lists!$E$3,2,0))</f>
        <v>0</v>
      </c>
      <c r="Q32" s="90">
        <f t="shared" si="0"/>
        <v>0</v>
      </c>
      <c r="R32" s="89">
        <f t="shared" si="1"/>
        <v>0</v>
      </c>
      <c r="S32" s="89">
        <f t="shared" si="2"/>
        <v>0</v>
      </c>
      <c r="T32" s="89">
        <f t="shared" si="3"/>
        <v>0</v>
      </c>
      <c r="U32" s="89">
        <f t="shared" si="4"/>
        <v>0</v>
      </c>
      <c r="V32" s="104">
        <f t="shared" si="5"/>
        <v>0</v>
      </c>
      <c r="W32" s="107"/>
      <c r="X32" s="106"/>
      <c r="Y32" s="110">
        <f t="shared" si="7"/>
        <v>0</v>
      </c>
      <c r="Z32" s="146" t="s">
        <v>160</v>
      </c>
      <c r="AA32" s="146"/>
      <c r="AB32" s="146"/>
      <c r="AC32" s="51"/>
    </row>
    <row r="33" spans="1:29" x14ac:dyDescent="0.3">
      <c r="A33" s="51"/>
      <c r="B33" s="86">
        <f t="shared" si="6"/>
        <v>8</v>
      </c>
      <c r="C33" s="87" t="str">
        <f>IF('Exercise Calendar'!B15="","",IF('Exercise Calendar'!B15=Lists!$A$2,"Drill - ",IF('Exercise Calendar'!B15=Lists!$A$3," TTX - ",IF('Exercise Calendar'!B15=Lists!$A$4,"FX - ", IF('Exercise Calendar'!B15=Lists!$A$5,"FSX - "))))
&amp;IF('Exercise Calendar'!D15="","No subject area specified",'Exercise Calendar'!D15)&amp; " ("&amp;IF('Exercise Calendar'!F15="","Location not specified",'Exercise Calendar'!F15)&amp;")")</f>
        <v/>
      </c>
      <c r="D33" s="87"/>
      <c r="E33" s="87"/>
      <c r="F33" s="88"/>
      <c r="G33" s="88"/>
      <c r="H33" s="88"/>
      <c r="I33" s="88"/>
      <c r="J33" s="88"/>
      <c r="K33" s="88"/>
      <c r="L33" s="88"/>
      <c r="M33" s="88"/>
      <c r="N33" s="88"/>
      <c r="O33" s="88"/>
      <c r="P33" s="89">
        <f>IF(VLOOKUP(B33,'Exercise Calendar'!$A$8:$E$32,5)=Lists!$E$2,1,IF(VLOOKUP(B33,'Exercise Calendar'!$A$8:$E$32,5)=Lists!$E$3,2,0))</f>
        <v>0</v>
      </c>
      <c r="Q33" s="90">
        <f t="shared" si="0"/>
        <v>0</v>
      </c>
      <c r="R33" s="89">
        <f t="shared" si="1"/>
        <v>0</v>
      </c>
      <c r="S33" s="89">
        <f t="shared" si="2"/>
        <v>0</v>
      </c>
      <c r="T33" s="89">
        <f t="shared" si="3"/>
        <v>0</v>
      </c>
      <c r="U33" s="89">
        <f t="shared" si="4"/>
        <v>0</v>
      </c>
      <c r="V33" s="104">
        <f t="shared" si="5"/>
        <v>0</v>
      </c>
      <c r="W33" s="107"/>
      <c r="X33" s="106"/>
      <c r="Y33" s="110">
        <f t="shared" si="7"/>
        <v>0</v>
      </c>
      <c r="Z33" s="146" t="s">
        <v>160</v>
      </c>
      <c r="AA33" s="146"/>
      <c r="AB33" s="146"/>
      <c r="AC33" s="51"/>
    </row>
    <row r="34" spans="1:29" x14ac:dyDescent="0.3">
      <c r="A34" s="51"/>
      <c r="B34" s="86">
        <f t="shared" si="6"/>
        <v>9</v>
      </c>
      <c r="C34" s="87" t="str">
        <f>IF('Exercise Calendar'!B16="","",IF('Exercise Calendar'!B16=Lists!$A$2,"Drill - ",IF('Exercise Calendar'!B16=Lists!$A$3," TTX - ",IF('Exercise Calendar'!B16=Lists!$A$4,"FX - ", IF('Exercise Calendar'!B16=Lists!$A$5,"FSX - "))))
&amp;IF('Exercise Calendar'!D16="","No subject area specified",'Exercise Calendar'!D16)&amp; " ("&amp;IF('Exercise Calendar'!F16="","Location not specified",'Exercise Calendar'!F16)&amp;")")</f>
        <v/>
      </c>
      <c r="D34" s="87"/>
      <c r="E34" s="87"/>
      <c r="F34" s="88"/>
      <c r="G34" s="88"/>
      <c r="H34" s="88"/>
      <c r="I34" s="88"/>
      <c r="J34" s="88"/>
      <c r="K34" s="88"/>
      <c r="L34" s="88"/>
      <c r="M34" s="88"/>
      <c r="N34" s="88"/>
      <c r="O34" s="88"/>
      <c r="P34" s="89">
        <f>IF(VLOOKUP(B34,'Exercise Calendar'!$A$8:$E$32,5)=Lists!$E$2,1,IF(VLOOKUP(B34,'Exercise Calendar'!$A$8:$E$32,5)=Lists!$E$3,2,0))</f>
        <v>0</v>
      </c>
      <c r="Q34" s="90">
        <f t="shared" si="0"/>
        <v>0</v>
      </c>
      <c r="R34" s="89">
        <f t="shared" si="1"/>
        <v>0</v>
      </c>
      <c r="S34" s="89">
        <f t="shared" si="2"/>
        <v>0</v>
      </c>
      <c r="T34" s="89">
        <f t="shared" si="3"/>
        <v>0</v>
      </c>
      <c r="U34" s="89">
        <f t="shared" si="4"/>
        <v>0</v>
      </c>
      <c r="V34" s="104">
        <f t="shared" si="5"/>
        <v>0</v>
      </c>
      <c r="W34" s="107"/>
      <c r="X34" s="106"/>
      <c r="Y34" s="110">
        <f t="shared" si="7"/>
        <v>0</v>
      </c>
      <c r="Z34" s="146" t="s">
        <v>160</v>
      </c>
      <c r="AA34" s="146"/>
      <c r="AB34" s="146"/>
      <c r="AC34" s="51"/>
    </row>
    <row r="35" spans="1:29" x14ac:dyDescent="0.3">
      <c r="A35" s="51"/>
      <c r="B35" s="86">
        <f t="shared" si="6"/>
        <v>10</v>
      </c>
      <c r="C35" s="87" t="str">
        <f>IF('Exercise Calendar'!B17="","",IF('Exercise Calendar'!B17=Lists!$A$2,"Drill - ",IF('Exercise Calendar'!B17=Lists!$A$3," TTX - ",IF('Exercise Calendar'!B17=Lists!$A$4,"FX - ", IF('Exercise Calendar'!B17=Lists!$A$5,"FSX - "))))
&amp;IF('Exercise Calendar'!D17="","No subject area specified",'Exercise Calendar'!D17)&amp; " ("&amp;IF('Exercise Calendar'!F17="","Location not specified",'Exercise Calendar'!F17)&amp;")")</f>
        <v/>
      </c>
      <c r="D35" s="87"/>
      <c r="E35" s="87"/>
      <c r="F35" s="88"/>
      <c r="G35" s="88"/>
      <c r="H35" s="88"/>
      <c r="I35" s="88"/>
      <c r="J35" s="88"/>
      <c r="K35" s="88"/>
      <c r="L35" s="88"/>
      <c r="M35" s="88"/>
      <c r="N35" s="88"/>
      <c r="O35" s="88"/>
      <c r="P35" s="89">
        <f>IF(VLOOKUP(B35,'Exercise Calendar'!$A$8:$E$32,5)=Lists!$E$2,1,IF(VLOOKUP(B35,'Exercise Calendar'!$A$8:$E$32,5)=Lists!$E$3,2,0))</f>
        <v>0</v>
      </c>
      <c r="Q35" s="90">
        <f t="shared" si="0"/>
        <v>0</v>
      </c>
      <c r="R35" s="89">
        <f t="shared" si="1"/>
        <v>0</v>
      </c>
      <c r="S35" s="89">
        <f t="shared" si="2"/>
        <v>0</v>
      </c>
      <c r="T35" s="89">
        <f t="shared" si="3"/>
        <v>0</v>
      </c>
      <c r="U35" s="89">
        <f t="shared" si="4"/>
        <v>0</v>
      </c>
      <c r="V35" s="104">
        <f t="shared" si="5"/>
        <v>0</v>
      </c>
      <c r="W35" s="107"/>
      <c r="X35" s="106"/>
      <c r="Y35" s="110">
        <f t="shared" si="7"/>
        <v>0</v>
      </c>
      <c r="Z35" s="146" t="s">
        <v>160</v>
      </c>
      <c r="AA35" s="146"/>
      <c r="AB35" s="146"/>
      <c r="AC35" s="51"/>
    </row>
    <row r="36" spans="1:29" x14ac:dyDescent="0.3">
      <c r="A36" s="51"/>
      <c r="B36" s="86">
        <f t="shared" si="6"/>
        <v>11</v>
      </c>
      <c r="C36" s="87" t="str">
        <f>IF('Exercise Calendar'!B18="","",IF('Exercise Calendar'!B18=Lists!$A$2,"Drill - ",IF('Exercise Calendar'!B18=Lists!$A$3," TTX - ",IF('Exercise Calendar'!B18=Lists!$A$4,"FX - ", IF('Exercise Calendar'!B18=Lists!$A$5,"FSX - "))))
&amp;IF('Exercise Calendar'!D18="","No subject area specified",'Exercise Calendar'!D18)&amp; " ("&amp;IF('Exercise Calendar'!F18="","Location not specified",'Exercise Calendar'!F18)&amp;")")</f>
        <v/>
      </c>
      <c r="D36" s="87"/>
      <c r="E36" s="87"/>
      <c r="F36" s="88"/>
      <c r="G36" s="88"/>
      <c r="H36" s="88"/>
      <c r="I36" s="88"/>
      <c r="J36" s="88"/>
      <c r="K36" s="88"/>
      <c r="L36" s="88"/>
      <c r="M36" s="88"/>
      <c r="N36" s="88"/>
      <c r="O36" s="88"/>
      <c r="P36" s="89">
        <f>IF(VLOOKUP(B36,'Exercise Calendar'!$A$8:$E$32,5)=Lists!$E$2,1,IF(VLOOKUP(B36,'Exercise Calendar'!$A$8:$E$32,5)=Lists!$E$3,2,0))</f>
        <v>0</v>
      </c>
      <c r="Q36" s="90">
        <f t="shared" si="0"/>
        <v>0</v>
      </c>
      <c r="R36" s="89">
        <f t="shared" si="1"/>
        <v>0</v>
      </c>
      <c r="S36" s="89">
        <f t="shared" si="2"/>
        <v>0</v>
      </c>
      <c r="T36" s="89">
        <f t="shared" si="3"/>
        <v>0</v>
      </c>
      <c r="U36" s="89">
        <f t="shared" si="4"/>
        <v>0</v>
      </c>
      <c r="V36" s="104">
        <f t="shared" si="5"/>
        <v>0</v>
      </c>
      <c r="W36" s="107"/>
      <c r="X36" s="106"/>
      <c r="Y36" s="110">
        <f t="shared" si="7"/>
        <v>0</v>
      </c>
      <c r="Z36" s="146" t="s">
        <v>160</v>
      </c>
      <c r="AA36" s="146"/>
      <c r="AB36" s="146"/>
      <c r="AC36" s="51"/>
    </row>
    <row r="37" spans="1:29" x14ac:dyDescent="0.3">
      <c r="A37" s="51"/>
      <c r="B37" s="86">
        <f t="shared" si="6"/>
        <v>12</v>
      </c>
      <c r="C37" s="87" t="str">
        <f>IF('Exercise Calendar'!B19="","",IF('Exercise Calendar'!B19=Lists!$A$2,"Drill - ",IF('Exercise Calendar'!B19=Lists!$A$3," TTX - ",IF('Exercise Calendar'!B19=Lists!$A$4,"FX - ", IF('Exercise Calendar'!B19=Lists!$A$5,"FSX - "))))
&amp;IF('Exercise Calendar'!D19="","No subject area specified",'Exercise Calendar'!D19)&amp; " ("&amp;IF('Exercise Calendar'!F19="","Location not specified",'Exercise Calendar'!F19)&amp;")")</f>
        <v/>
      </c>
      <c r="D37" s="87"/>
      <c r="E37" s="87"/>
      <c r="F37" s="88"/>
      <c r="G37" s="88"/>
      <c r="H37" s="88"/>
      <c r="I37" s="88"/>
      <c r="J37" s="88"/>
      <c r="K37" s="88"/>
      <c r="L37" s="88"/>
      <c r="M37" s="88"/>
      <c r="N37" s="88"/>
      <c r="O37" s="88"/>
      <c r="P37" s="89">
        <f>IF(VLOOKUP(B37,'Exercise Calendar'!$A$8:$E$32,5)=Lists!$E$2,1,IF(VLOOKUP(B37,'Exercise Calendar'!$A$8:$E$32,5)=Lists!$E$3,2,0))</f>
        <v>0</v>
      </c>
      <c r="Q37" s="90">
        <f t="shared" si="0"/>
        <v>0</v>
      </c>
      <c r="R37" s="89">
        <f t="shared" si="1"/>
        <v>0</v>
      </c>
      <c r="S37" s="89">
        <f t="shared" si="2"/>
        <v>0</v>
      </c>
      <c r="T37" s="89">
        <f t="shared" si="3"/>
        <v>0</v>
      </c>
      <c r="U37" s="89">
        <f t="shared" si="4"/>
        <v>0</v>
      </c>
      <c r="V37" s="104">
        <f t="shared" si="5"/>
        <v>0</v>
      </c>
      <c r="W37" s="107"/>
      <c r="X37" s="106"/>
      <c r="Y37" s="110">
        <f t="shared" si="7"/>
        <v>0</v>
      </c>
      <c r="Z37" s="146" t="s">
        <v>160</v>
      </c>
      <c r="AA37" s="146"/>
      <c r="AB37" s="146"/>
      <c r="AC37" s="51"/>
    </row>
    <row r="38" spans="1:29" x14ac:dyDescent="0.3">
      <c r="A38" s="51"/>
      <c r="B38" s="86">
        <f t="shared" si="6"/>
        <v>13</v>
      </c>
      <c r="C38" s="87" t="str">
        <f>IF('Exercise Calendar'!B20="","",IF('Exercise Calendar'!B20=Lists!$A$2,"Drill - ",IF('Exercise Calendar'!B20=Lists!$A$3," TTX - ",IF('Exercise Calendar'!B20=Lists!$A$4,"FX - ", IF('Exercise Calendar'!B20=Lists!$A$5,"FSX - "))))
&amp;IF('Exercise Calendar'!D20="","No subject area specified",'Exercise Calendar'!D20)&amp; " ("&amp;IF('Exercise Calendar'!F20="","Location not specified",'Exercise Calendar'!F20)&amp;")")</f>
        <v/>
      </c>
      <c r="D38" s="87"/>
      <c r="E38" s="87"/>
      <c r="F38" s="88"/>
      <c r="G38" s="88"/>
      <c r="H38" s="88"/>
      <c r="I38" s="88"/>
      <c r="J38" s="88"/>
      <c r="K38" s="88"/>
      <c r="L38" s="88"/>
      <c r="M38" s="88"/>
      <c r="N38" s="88"/>
      <c r="O38" s="88"/>
      <c r="P38" s="89">
        <f>IF(VLOOKUP(B38,'Exercise Calendar'!$A$8:$E$32,5)=Lists!$E$2,1,IF(VLOOKUP(B38,'Exercise Calendar'!$A$8:$E$32,5)=Lists!$E$3,2,0))</f>
        <v>0</v>
      </c>
      <c r="Q38" s="90">
        <f t="shared" si="0"/>
        <v>0</v>
      </c>
      <c r="R38" s="89">
        <f t="shared" si="1"/>
        <v>0</v>
      </c>
      <c r="S38" s="89">
        <f t="shared" si="2"/>
        <v>0</v>
      </c>
      <c r="T38" s="89">
        <f t="shared" si="3"/>
        <v>0</v>
      </c>
      <c r="U38" s="89">
        <f t="shared" si="4"/>
        <v>0</v>
      </c>
      <c r="V38" s="104">
        <f t="shared" si="5"/>
        <v>0</v>
      </c>
      <c r="W38" s="107"/>
      <c r="X38" s="106"/>
      <c r="Y38" s="110">
        <f t="shared" si="7"/>
        <v>0</v>
      </c>
      <c r="Z38" s="146" t="s">
        <v>160</v>
      </c>
      <c r="AA38" s="146"/>
      <c r="AB38" s="146"/>
      <c r="AC38" s="51"/>
    </row>
    <row r="39" spans="1:29" x14ac:dyDescent="0.3">
      <c r="A39" s="51"/>
      <c r="B39" s="86">
        <f t="shared" si="6"/>
        <v>14</v>
      </c>
      <c r="C39" s="87" t="str">
        <f>IF('Exercise Calendar'!B21="","",IF('Exercise Calendar'!B21=Lists!$A$2,"Drill - ",IF('Exercise Calendar'!B21=Lists!$A$3," TTX - ",IF('Exercise Calendar'!B21=Lists!$A$4,"FX - ", IF('Exercise Calendar'!B21=Lists!$A$5,"FSX - "))))
&amp;IF('Exercise Calendar'!D21="","No subject area specified",'Exercise Calendar'!D21)&amp; " ("&amp;IF('Exercise Calendar'!F21="","Location not specified",'Exercise Calendar'!F21)&amp;")")</f>
        <v/>
      </c>
      <c r="D39" s="87"/>
      <c r="E39" s="87"/>
      <c r="F39" s="88"/>
      <c r="G39" s="88"/>
      <c r="H39" s="88"/>
      <c r="I39" s="88"/>
      <c r="J39" s="88"/>
      <c r="K39" s="88"/>
      <c r="L39" s="88"/>
      <c r="M39" s="88"/>
      <c r="N39" s="88"/>
      <c r="O39" s="88"/>
      <c r="P39" s="89">
        <f>IF(VLOOKUP(B39,'Exercise Calendar'!$A$8:$E$32,5)=Lists!$E$2,1,IF(VLOOKUP(B39,'Exercise Calendar'!$A$8:$E$32,5)=Lists!$E$3,2,0))</f>
        <v>0</v>
      </c>
      <c r="Q39" s="90">
        <f t="shared" si="0"/>
        <v>0</v>
      </c>
      <c r="R39" s="89">
        <f t="shared" si="1"/>
        <v>0</v>
      </c>
      <c r="S39" s="89">
        <f t="shared" si="2"/>
        <v>0</v>
      </c>
      <c r="T39" s="89">
        <f t="shared" si="3"/>
        <v>0</v>
      </c>
      <c r="U39" s="89">
        <f t="shared" si="4"/>
        <v>0</v>
      </c>
      <c r="V39" s="104">
        <f t="shared" si="5"/>
        <v>0</v>
      </c>
      <c r="W39" s="107"/>
      <c r="X39" s="106"/>
      <c r="Y39" s="110">
        <f t="shared" si="7"/>
        <v>0</v>
      </c>
      <c r="Z39" s="146" t="s">
        <v>160</v>
      </c>
      <c r="AA39" s="146"/>
      <c r="AB39" s="146"/>
      <c r="AC39" s="51"/>
    </row>
    <row r="40" spans="1:29" x14ac:dyDescent="0.3">
      <c r="A40" s="51"/>
      <c r="B40" s="86">
        <f t="shared" si="6"/>
        <v>15</v>
      </c>
      <c r="C40" s="87" t="str">
        <f>IF('Exercise Calendar'!B22="","",IF('Exercise Calendar'!B22=Lists!$A$2,"Drill - ",IF('Exercise Calendar'!B22=Lists!$A$3," TTX - ",IF('Exercise Calendar'!B22=Lists!$A$4,"FX - ", IF('Exercise Calendar'!B22=Lists!$A$5,"FSX - "))))
&amp;IF('Exercise Calendar'!D22="","No subject area specified",'Exercise Calendar'!D22)&amp; " ("&amp;IF('Exercise Calendar'!F22="","Location not specified",'Exercise Calendar'!F22)&amp;")")</f>
        <v/>
      </c>
      <c r="D40" s="87"/>
      <c r="E40" s="87"/>
      <c r="F40" s="88"/>
      <c r="G40" s="88"/>
      <c r="H40" s="88"/>
      <c r="I40" s="88"/>
      <c r="J40" s="88"/>
      <c r="K40" s="88"/>
      <c r="L40" s="88"/>
      <c r="M40" s="88"/>
      <c r="N40" s="88"/>
      <c r="O40" s="88"/>
      <c r="P40" s="89">
        <f>IF(VLOOKUP(B40,'Exercise Calendar'!$A$8:$E$32,5)=Lists!$E$2,1,IF(VLOOKUP(B40,'Exercise Calendar'!$A$8:$E$32,5)=Lists!$E$3,2,0))</f>
        <v>0</v>
      </c>
      <c r="Q40" s="90">
        <f t="shared" si="0"/>
        <v>0</v>
      </c>
      <c r="R40" s="89">
        <f t="shared" si="1"/>
        <v>0</v>
      </c>
      <c r="S40" s="89">
        <f t="shared" si="2"/>
        <v>0</v>
      </c>
      <c r="T40" s="89">
        <f t="shared" si="3"/>
        <v>0</v>
      </c>
      <c r="U40" s="89">
        <f t="shared" si="4"/>
        <v>0</v>
      </c>
      <c r="V40" s="104">
        <f t="shared" si="5"/>
        <v>0</v>
      </c>
      <c r="W40" s="107"/>
      <c r="X40" s="106"/>
      <c r="Y40" s="110">
        <f t="shared" si="7"/>
        <v>0</v>
      </c>
      <c r="Z40" s="146" t="s">
        <v>160</v>
      </c>
      <c r="AA40" s="146"/>
      <c r="AB40" s="146"/>
      <c r="AC40" s="51"/>
    </row>
    <row r="41" spans="1:29" x14ac:dyDescent="0.3">
      <c r="A41" s="51"/>
      <c r="B41" s="86">
        <f t="shared" si="6"/>
        <v>16</v>
      </c>
      <c r="C41" s="87" t="str">
        <f>IF('Exercise Calendar'!B23="","",IF('Exercise Calendar'!B23=Lists!$A$2,"Drill - ",IF('Exercise Calendar'!B23=Lists!$A$3," TTX - ",IF('Exercise Calendar'!B23=Lists!$A$4,"FX - ", IF('Exercise Calendar'!B23=Lists!$A$5,"FSX - "))))
&amp;IF('Exercise Calendar'!D23="","No subject area specified",'Exercise Calendar'!D23)&amp; " ("&amp;IF('Exercise Calendar'!F23="","Location not specified",'Exercise Calendar'!F23)&amp;")")</f>
        <v/>
      </c>
      <c r="D41" s="87"/>
      <c r="E41" s="87"/>
      <c r="F41" s="88"/>
      <c r="G41" s="88"/>
      <c r="H41" s="88"/>
      <c r="I41" s="88"/>
      <c r="J41" s="88"/>
      <c r="K41" s="88"/>
      <c r="L41" s="88"/>
      <c r="M41" s="88"/>
      <c r="N41" s="88"/>
      <c r="O41" s="88"/>
      <c r="P41" s="89">
        <f>IF(VLOOKUP(B41,'Exercise Calendar'!$A$8:$E$32,5)=Lists!$E$2,1,IF(VLOOKUP(B41,'Exercise Calendar'!$A$8:$E$32,5)=Lists!$E$3,2,0))</f>
        <v>0</v>
      </c>
      <c r="Q41" s="90">
        <f t="shared" si="0"/>
        <v>0</v>
      </c>
      <c r="R41" s="89">
        <f t="shared" si="1"/>
        <v>0</v>
      </c>
      <c r="S41" s="89">
        <f t="shared" si="2"/>
        <v>0</v>
      </c>
      <c r="T41" s="89">
        <f t="shared" si="3"/>
        <v>0</v>
      </c>
      <c r="U41" s="89">
        <f t="shared" si="4"/>
        <v>0</v>
      </c>
      <c r="V41" s="104">
        <f t="shared" si="5"/>
        <v>0</v>
      </c>
      <c r="W41" s="107"/>
      <c r="X41" s="106"/>
      <c r="Y41" s="110">
        <f t="shared" si="7"/>
        <v>0</v>
      </c>
      <c r="Z41" s="146" t="s">
        <v>160</v>
      </c>
      <c r="AA41" s="146"/>
      <c r="AB41" s="146"/>
      <c r="AC41" s="51"/>
    </row>
    <row r="42" spans="1:29" x14ac:dyDescent="0.3">
      <c r="A42" s="51"/>
      <c r="B42" s="86">
        <f t="shared" si="6"/>
        <v>17</v>
      </c>
      <c r="C42" s="87" t="str">
        <f>IF('Exercise Calendar'!B24="","",IF('Exercise Calendar'!B24=Lists!$A$2,"Drill - ",IF('Exercise Calendar'!B24=Lists!$A$3," TTX - ",IF('Exercise Calendar'!B24=Lists!$A$4,"FX - ", IF('Exercise Calendar'!B24=Lists!$A$5,"FSX - "))))
&amp;IF('Exercise Calendar'!D24="","No subject area specified",'Exercise Calendar'!D24)&amp; " ("&amp;IF('Exercise Calendar'!F24="","Location not specified",'Exercise Calendar'!F24)&amp;")")</f>
        <v/>
      </c>
      <c r="D42" s="87"/>
      <c r="E42" s="87"/>
      <c r="F42" s="88"/>
      <c r="G42" s="88"/>
      <c r="H42" s="88"/>
      <c r="I42" s="88"/>
      <c r="J42" s="88"/>
      <c r="K42" s="88"/>
      <c r="L42" s="88"/>
      <c r="M42" s="88"/>
      <c r="N42" s="88"/>
      <c r="O42" s="88"/>
      <c r="P42" s="89">
        <f>IF(VLOOKUP(B42,'Exercise Calendar'!$A$8:$E$32,5)=Lists!$E$2,1,IF(VLOOKUP(B42,'Exercise Calendar'!$A$8:$E$32,5)=Lists!$E$3,2,0))</f>
        <v>0</v>
      </c>
      <c r="Q42" s="90">
        <f t="shared" si="0"/>
        <v>0</v>
      </c>
      <c r="R42" s="89">
        <f t="shared" si="1"/>
        <v>0</v>
      </c>
      <c r="S42" s="89">
        <f t="shared" si="2"/>
        <v>0</v>
      </c>
      <c r="T42" s="89">
        <f t="shared" si="3"/>
        <v>0</v>
      </c>
      <c r="U42" s="89">
        <f t="shared" si="4"/>
        <v>0</v>
      </c>
      <c r="V42" s="104">
        <f t="shared" si="5"/>
        <v>0</v>
      </c>
      <c r="W42" s="107"/>
      <c r="X42" s="106"/>
      <c r="Y42" s="110">
        <f t="shared" si="7"/>
        <v>0</v>
      </c>
      <c r="Z42" s="146" t="s">
        <v>160</v>
      </c>
      <c r="AA42" s="146"/>
      <c r="AB42" s="146"/>
      <c r="AC42" s="51"/>
    </row>
    <row r="43" spans="1:29" x14ac:dyDescent="0.3">
      <c r="A43" s="51"/>
      <c r="B43" s="86">
        <f t="shared" si="6"/>
        <v>18</v>
      </c>
      <c r="C43" s="87" t="str">
        <f>IF('Exercise Calendar'!B25="","",IF('Exercise Calendar'!B25=Lists!$A$2,"Drill - ",IF('Exercise Calendar'!B25=Lists!$A$3," TTX - ",IF('Exercise Calendar'!B25=Lists!$A$4,"FX - ", IF('Exercise Calendar'!B25=Lists!$A$5,"FSX - "))))
&amp;IF('Exercise Calendar'!D25="","No subject area specified",'Exercise Calendar'!D25)&amp; " ("&amp;IF('Exercise Calendar'!F25="","Location not specified",'Exercise Calendar'!F25)&amp;")")</f>
        <v/>
      </c>
      <c r="D43" s="87"/>
      <c r="E43" s="87"/>
      <c r="F43" s="88"/>
      <c r="G43" s="88"/>
      <c r="H43" s="88"/>
      <c r="I43" s="88"/>
      <c r="J43" s="88"/>
      <c r="K43" s="88"/>
      <c r="L43" s="88"/>
      <c r="M43" s="88"/>
      <c r="N43" s="88"/>
      <c r="O43" s="88"/>
      <c r="P43" s="89">
        <f>IF(VLOOKUP(B43,'Exercise Calendar'!$A$8:$E$32,5)=Lists!$E$2,1,IF(VLOOKUP(B43,'Exercise Calendar'!$A$8:$E$32,5)=Lists!$E$3,2,0))</f>
        <v>0</v>
      </c>
      <c r="Q43" s="90">
        <f t="shared" si="0"/>
        <v>0</v>
      </c>
      <c r="R43" s="89">
        <f t="shared" si="1"/>
        <v>0</v>
      </c>
      <c r="S43" s="89">
        <f t="shared" si="2"/>
        <v>0</v>
      </c>
      <c r="T43" s="89">
        <f t="shared" si="3"/>
        <v>0</v>
      </c>
      <c r="U43" s="89">
        <f t="shared" si="4"/>
        <v>0</v>
      </c>
      <c r="V43" s="104">
        <f t="shared" si="5"/>
        <v>0</v>
      </c>
      <c r="W43" s="107"/>
      <c r="X43" s="106"/>
      <c r="Y43" s="110">
        <f t="shared" si="7"/>
        <v>0</v>
      </c>
      <c r="Z43" s="146" t="s">
        <v>160</v>
      </c>
      <c r="AA43" s="146"/>
      <c r="AB43" s="146"/>
      <c r="AC43" s="51"/>
    </row>
    <row r="44" spans="1:29" x14ac:dyDescent="0.3">
      <c r="A44" s="51"/>
      <c r="B44" s="86">
        <f t="shared" si="6"/>
        <v>19</v>
      </c>
      <c r="C44" s="87" t="str">
        <f>IF('Exercise Calendar'!B26="","",IF('Exercise Calendar'!B26=Lists!$A$2,"Drill - ",IF('Exercise Calendar'!B26=Lists!$A$3," TTX - ",IF('Exercise Calendar'!B26=Lists!$A$4,"FX - ", IF('Exercise Calendar'!B26=Lists!$A$5,"FSX - "))))
&amp;IF('Exercise Calendar'!D26="","No subject area specified",'Exercise Calendar'!D26)&amp; " ("&amp;IF('Exercise Calendar'!F26="","Location not specified",'Exercise Calendar'!F26)&amp;")")</f>
        <v/>
      </c>
      <c r="D44" s="87"/>
      <c r="E44" s="87"/>
      <c r="F44" s="88"/>
      <c r="G44" s="88"/>
      <c r="H44" s="88"/>
      <c r="I44" s="88"/>
      <c r="J44" s="88"/>
      <c r="K44" s="88"/>
      <c r="L44" s="88"/>
      <c r="M44" s="88"/>
      <c r="N44" s="88"/>
      <c r="O44" s="88"/>
      <c r="P44" s="89">
        <f>IF(VLOOKUP(B44,'Exercise Calendar'!$A$8:$E$32,5)=Lists!$E$2,1,IF(VLOOKUP(B44,'Exercise Calendar'!$A$8:$E$32,5)=Lists!$E$3,2,0))</f>
        <v>0</v>
      </c>
      <c r="Q44" s="90">
        <f t="shared" si="0"/>
        <v>0</v>
      </c>
      <c r="R44" s="89">
        <f t="shared" si="1"/>
        <v>0</v>
      </c>
      <c r="S44" s="89">
        <f t="shared" si="2"/>
        <v>0</v>
      </c>
      <c r="T44" s="89">
        <f t="shared" si="3"/>
        <v>0</v>
      </c>
      <c r="U44" s="89">
        <f t="shared" si="4"/>
        <v>0</v>
      </c>
      <c r="V44" s="104">
        <f t="shared" si="5"/>
        <v>0</v>
      </c>
      <c r="W44" s="107"/>
      <c r="X44" s="106"/>
      <c r="Y44" s="110">
        <f t="shared" si="7"/>
        <v>0</v>
      </c>
      <c r="Z44" s="146" t="s">
        <v>160</v>
      </c>
      <c r="AA44" s="146"/>
      <c r="AB44" s="146"/>
      <c r="AC44" s="51"/>
    </row>
    <row r="45" spans="1:29" x14ac:dyDescent="0.3">
      <c r="A45" s="51"/>
      <c r="B45" s="86">
        <f t="shared" si="6"/>
        <v>20</v>
      </c>
      <c r="C45" s="87" t="str">
        <f>IF('Exercise Calendar'!B27="","",IF('Exercise Calendar'!B27=Lists!$A$2,"Drill - ",IF('Exercise Calendar'!B27=Lists!$A$3," TTX - ",IF('Exercise Calendar'!B27=Lists!$A$4,"FX - ", IF('Exercise Calendar'!B27=Lists!$A$5,"FSX - "))))
&amp;IF('Exercise Calendar'!D27="","No subject area specified",'Exercise Calendar'!D27)&amp; " ("&amp;IF('Exercise Calendar'!F27="","Location not specified",'Exercise Calendar'!F27)&amp;")")</f>
        <v/>
      </c>
      <c r="D45" s="87"/>
      <c r="E45" s="87"/>
      <c r="F45" s="88"/>
      <c r="G45" s="88"/>
      <c r="H45" s="88"/>
      <c r="I45" s="88"/>
      <c r="J45" s="88"/>
      <c r="K45" s="88"/>
      <c r="L45" s="88"/>
      <c r="M45" s="88"/>
      <c r="N45" s="88"/>
      <c r="O45" s="88"/>
      <c r="P45" s="89">
        <f>IF(VLOOKUP(B45,'Exercise Calendar'!$A$8:$E$32,5)=Lists!$E$2,1,IF(VLOOKUP(B45,'Exercise Calendar'!$A$8:$E$32,5)=Lists!$E$3,2,0))</f>
        <v>0</v>
      </c>
      <c r="Q45" s="90">
        <f t="shared" si="0"/>
        <v>0</v>
      </c>
      <c r="R45" s="89">
        <f t="shared" si="1"/>
        <v>0</v>
      </c>
      <c r="S45" s="89">
        <f t="shared" si="2"/>
        <v>0</v>
      </c>
      <c r="T45" s="89">
        <f t="shared" si="3"/>
        <v>0</v>
      </c>
      <c r="U45" s="89">
        <f t="shared" si="4"/>
        <v>0</v>
      </c>
      <c r="V45" s="104">
        <f t="shared" si="5"/>
        <v>0</v>
      </c>
      <c r="W45" s="107"/>
      <c r="X45" s="106"/>
      <c r="Y45" s="110">
        <f t="shared" si="7"/>
        <v>0</v>
      </c>
      <c r="Z45" s="146" t="s">
        <v>160</v>
      </c>
      <c r="AA45" s="146"/>
      <c r="AB45" s="146"/>
      <c r="AC45" s="51"/>
    </row>
    <row r="46" spans="1:29" x14ac:dyDescent="0.3">
      <c r="A46" s="51"/>
      <c r="B46" s="86">
        <f t="shared" si="6"/>
        <v>21</v>
      </c>
      <c r="C46" s="87" t="str">
        <f>IF('Exercise Calendar'!B28="","",IF('Exercise Calendar'!B28=Lists!$A$2,"Drill - ",IF('Exercise Calendar'!B28=Lists!$A$3," TTX - ",IF('Exercise Calendar'!B28=Lists!$A$4,"FX - ", IF('Exercise Calendar'!B28=Lists!$A$5,"FSX - "))))
&amp;IF('Exercise Calendar'!D28="","No subject area specified",'Exercise Calendar'!D28)&amp; " ("&amp;IF('Exercise Calendar'!F28="","Location not specified",'Exercise Calendar'!F28)&amp;")")</f>
        <v/>
      </c>
      <c r="D46" s="87"/>
      <c r="E46" s="87"/>
      <c r="F46" s="88"/>
      <c r="G46" s="88"/>
      <c r="H46" s="88"/>
      <c r="I46" s="88"/>
      <c r="J46" s="88"/>
      <c r="K46" s="88"/>
      <c r="L46" s="88"/>
      <c r="M46" s="88"/>
      <c r="N46" s="88"/>
      <c r="O46" s="88"/>
      <c r="P46" s="89">
        <f>IF(VLOOKUP(B46,'Exercise Calendar'!$A$8:$E$32,5)=Lists!$E$2,1,IF(VLOOKUP(B46,'Exercise Calendar'!$A$8:$E$32,5)=Lists!$E$3,2,0))</f>
        <v>0</v>
      </c>
      <c r="Q46" s="90">
        <f t="shared" si="0"/>
        <v>0</v>
      </c>
      <c r="R46" s="89">
        <f t="shared" si="1"/>
        <v>0</v>
      </c>
      <c r="S46" s="89">
        <f t="shared" si="2"/>
        <v>0</v>
      </c>
      <c r="T46" s="89">
        <f t="shared" si="3"/>
        <v>0</v>
      </c>
      <c r="U46" s="89">
        <f t="shared" si="4"/>
        <v>0</v>
      </c>
      <c r="V46" s="104">
        <f t="shared" si="5"/>
        <v>0</v>
      </c>
      <c r="W46" s="107"/>
      <c r="X46" s="106"/>
      <c r="Y46" s="110">
        <f t="shared" si="7"/>
        <v>0</v>
      </c>
      <c r="Z46" s="146" t="s">
        <v>160</v>
      </c>
      <c r="AA46" s="146"/>
      <c r="AB46" s="146"/>
      <c r="AC46" s="51"/>
    </row>
    <row r="47" spans="1:29" x14ac:dyDescent="0.3">
      <c r="A47" s="51"/>
      <c r="B47" s="86">
        <f t="shared" si="6"/>
        <v>22</v>
      </c>
      <c r="C47" s="87" t="str">
        <f>IF('Exercise Calendar'!B29="","",IF('Exercise Calendar'!B29=Lists!$A$2,"Drill - ",IF('Exercise Calendar'!B29=Lists!$A$3," TTX - ",IF('Exercise Calendar'!B29=Lists!$A$4,"FX - ", IF('Exercise Calendar'!B29=Lists!$A$5,"FSX - "))))
&amp;IF('Exercise Calendar'!D29="","No subject area specified",'Exercise Calendar'!D29)&amp; " ("&amp;IF('Exercise Calendar'!F29="","Location not specified",'Exercise Calendar'!F29)&amp;")")</f>
        <v/>
      </c>
      <c r="D47" s="87"/>
      <c r="E47" s="87"/>
      <c r="F47" s="88"/>
      <c r="G47" s="88"/>
      <c r="H47" s="88"/>
      <c r="I47" s="88"/>
      <c r="J47" s="88"/>
      <c r="K47" s="88"/>
      <c r="L47" s="88"/>
      <c r="M47" s="88"/>
      <c r="N47" s="88"/>
      <c r="O47" s="88"/>
      <c r="P47" s="89">
        <f>IF(VLOOKUP(B47,'Exercise Calendar'!$A$8:$E$32,5)=Lists!$E$2,1,IF(VLOOKUP(B47,'Exercise Calendar'!$A$8:$E$32,5)=Lists!$E$3,2,0))</f>
        <v>0</v>
      </c>
      <c r="Q47" s="90">
        <f t="shared" si="0"/>
        <v>0</v>
      </c>
      <c r="R47" s="89">
        <f t="shared" si="1"/>
        <v>0</v>
      </c>
      <c r="S47" s="89">
        <f t="shared" si="2"/>
        <v>0</v>
      </c>
      <c r="T47" s="89">
        <f t="shared" si="3"/>
        <v>0</v>
      </c>
      <c r="U47" s="89">
        <f t="shared" si="4"/>
        <v>0</v>
      </c>
      <c r="V47" s="104">
        <f t="shared" si="5"/>
        <v>0</v>
      </c>
      <c r="W47" s="107"/>
      <c r="X47" s="106"/>
      <c r="Y47" s="110">
        <f t="shared" si="7"/>
        <v>0</v>
      </c>
      <c r="Z47" s="146" t="s">
        <v>160</v>
      </c>
      <c r="AA47" s="146"/>
      <c r="AB47" s="146"/>
      <c r="AC47" s="51"/>
    </row>
    <row r="48" spans="1:29" x14ac:dyDescent="0.3">
      <c r="A48" s="51"/>
      <c r="B48" s="86">
        <f t="shared" si="6"/>
        <v>23</v>
      </c>
      <c r="C48" s="87" t="str">
        <f>IF('Exercise Calendar'!B30="","",IF('Exercise Calendar'!B30=Lists!$A$2,"Drill - ",IF('Exercise Calendar'!B30=Lists!$A$3," TTX - ",IF('Exercise Calendar'!B30=Lists!$A$4,"FX - ", IF('Exercise Calendar'!B30=Lists!$A$5,"FSX - "))))
&amp;IF('Exercise Calendar'!D30="","No subject area specified",'Exercise Calendar'!D30)&amp; " ("&amp;IF('Exercise Calendar'!F30="","Location not specified",'Exercise Calendar'!F30)&amp;")")</f>
        <v/>
      </c>
      <c r="D48" s="87"/>
      <c r="E48" s="87"/>
      <c r="F48" s="88"/>
      <c r="G48" s="88"/>
      <c r="H48" s="88"/>
      <c r="I48" s="88"/>
      <c r="J48" s="88"/>
      <c r="K48" s="88"/>
      <c r="L48" s="88"/>
      <c r="M48" s="88"/>
      <c r="N48" s="88"/>
      <c r="O48" s="88"/>
      <c r="P48" s="89">
        <f>IF(VLOOKUP(B48,'Exercise Calendar'!$A$8:$E$32,5)=Lists!$E$2,1,IF(VLOOKUP(B48,'Exercise Calendar'!$A$8:$E$32,5)=Lists!$E$3,2,0))</f>
        <v>0</v>
      </c>
      <c r="Q48" s="90">
        <f t="shared" si="0"/>
        <v>0</v>
      </c>
      <c r="R48" s="89">
        <f t="shared" si="1"/>
        <v>0</v>
      </c>
      <c r="S48" s="89">
        <f t="shared" si="2"/>
        <v>0</v>
      </c>
      <c r="T48" s="89">
        <f t="shared" si="3"/>
        <v>0</v>
      </c>
      <c r="U48" s="89">
        <f t="shared" si="4"/>
        <v>0</v>
      </c>
      <c r="V48" s="104">
        <f t="shared" si="5"/>
        <v>0</v>
      </c>
      <c r="W48" s="107"/>
      <c r="X48" s="106"/>
      <c r="Y48" s="110">
        <f t="shared" si="7"/>
        <v>0</v>
      </c>
      <c r="Z48" s="146" t="s">
        <v>160</v>
      </c>
      <c r="AA48" s="146"/>
      <c r="AB48" s="146"/>
      <c r="AC48" s="51"/>
    </row>
    <row r="49" spans="1:29" x14ac:dyDescent="0.3">
      <c r="A49" s="51"/>
      <c r="B49" s="86">
        <f t="shared" si="6"/>
        <v>24</v>
      </c>
      <c r="C49" s="87" t="str">
        <f>IF('Exercise Calendar'!B31="","",IF('Exercise Calendar'!B31=Lists!$A$2,"Drill - ",IF('Exercise Calendar'!B31=Lists!$A$3," TTX - ",IF('Exercise Calendar'!B31=Lists!$A$4,"FX - ", IF('Exercise Calendar'!B31=Lists!$A$5,"FSX - "))))
&amp;IF('Exercise Calendar'!D31="","No subject area specified",'Exercise Calendar'!D31)&amp; " ("&amp;IF('Exercise Calendar'!F31="","Location not specified",'Exercise Calendar'!F31)&amp;")")</f>
        <v/>
      </c>
      <c r="D49" s="87"/>
      <c r="E49" s="87"/>
      <c r="F49" s="88"/>
      <c r="G49" s="88"/>
      <c r="H49" s="88"/>
      <c r="I49" s="88"/>
      <c r="J49" s="88"/>
      <c r="K49" s="88"/>
      <c r="L49" s="88"/>
      <c r="M49" s="88"/>
      <c r="N49" s="88"/>
      <c r="O49" s="88"/>
      <c r="P49" s="89">
        <f>IF(VLOOKUP(B49,'Exercise Calendar'!$A$8:$E$32,5)=Lists!$E$2,1,IF(VLOOKUP(B49,'Exercise Calendar'!$A$8:$E$32,5)=Lists!$E$3,2,0))</f>
        <v>0</v>
      </c>
      <c r="Q49" s="90">
        <f t="shared" si="0"/>
        <v>0</v>
      </c>
      <c r="R49" s="89">
        <f t="shared" si="1"/>
        <v>0</v>
      </c>
      <c r="S49" s="89">
        <f t="shared" si="2"/>
        <v>0</v>
      </c>
      <c r="T49" s="89">
        <f t="shared" si="3"/>
        <v>0</v>
      </c>
      <c r="U49" s="89">
        <f t="shared" si="4"/>
        <v>0</v>
      </c>
      <c r="V49" s="104">
        <f t="shared" si="5"/>
        <v>0</v>
      </c>
      <c r="W49" s="107"/>
      <c r="X49" s="106"/>
      <c r="Y49" s="110">
        <f t="shared" si="7"/>
        <v>0</v>
      </c>
      <c r="Z49" s="146" t="s">
        <v>160</v>
      </c>
      <c r="AA49" s="146"/>
      <c r="AB49" s="146"/>
      <c r="AC49" s="51"/>
    </row>
    <row r="50" spans="1:29" ht="17.25" thickBot="1" x14ac:dyDescent="0.35">
      <c r="A50" s="51"/>
      <c r="B50" s="91">
        <f t="shared" si="6"/>
        <v>25</v>
      </c>
      <c r="C50" s="92" t="str">
        <f>IF('Exercise Calendar'!B32="","",IF('Exercise Calendar'!B32=Lists!$A$2,"Drill - ",IF('Exercise Calendar'!B32=Lists!$A$3," TTX - ",IF('Exercise Calendar'!B32=Lists!$A$4,"FX - ", IF('Exercise Calendar'!B32=Lists!$A$5,"FSX - "))))
&amp;IF('Exercise Calendar'!D32="","No subject area specified",'Exercise Calendar'!D32)&amp; " ("&amp;IF('Exercise Calendar'!F32="","Location not specified",'Exercise Calendar'!F32)&amp;")")</f>
        <v/>
      </c>
      <c r="D50" s="92"/>
      <c r="E50" s="92"/>
      <c r="F50" s="93"/>
      <c r="G50" s="93"/>
      <c r="H50" s="93"/>
      <c r="I50" s="93"/>
      <c r="J50" s="93"/>
      <c r="K50" s="93"/>
      <c r="L50" s="93"/>
      <c r="M50" s="93"/>
      <c r="N50" s="93"/>
      <c r="O50" s="93"/>
      <c r="P50" s="94">
        <f>IF(VLOOKUP(B50,'Exercise Calendar'!$A$8:$E$32,5)=Lists!$E$2,1,IF(VLOOKUP(B50,'Exercise Calendar'!$A$8:$E$32,5)=Lists!$E$3,2,0))</f>
        <v>0</v>
      </c>
      <c r="Q50" s="95">
        <f t="shared" si="0"/>
        <v>0</v>
      </c>
      <c r="R50" s="94">
        <f t="shared" si="1"/>
        <v>0</v>
      </c>
      <c r="S50" s="94">
        <f t="shared" si="2"/>
        <v>0</v>
      </c>
      <c r="T50" s="94">
        <f t="shared" si="3"/>
        <v>0</v>
      </c>
      <c r="U50" s="94">
        <f t="shared" si="4"/>
        <v>0</v>
      </c>
      <c r="V50" s="105">
        <f t="shared" si="5"/>
        <v>0</v>
      </c>
      <c r="W50" s="107"/>
      <c r="X50" s="106"/>
      <c r="Y50" s="110">
        <f t="shared" si="7"/>
        <v>0</v>
      </c>
      <c r="Z50" s="146" t="s">
        <v>160</v>
      </c>
      <c r="AA50" s="146"/>
      <c r="AB50" s="146"/>
      <c r="AC50" s="51"/>
    </row>
    <row r="51" spans="1:29" ht="15" customHeight="1" thickTop="1" thickBot="1" x14ac:dyDescent="0.35">
      <c r="A51" s="78"/>
      <c r="B51" s="79"/>
      <c r="C51" s="80"/>
      <c r="D51" s="80"/>
      <c r="E51" s="80"/>
      <c r="F51" s="81"/>
      <c r="G51" s="81"/>
      <c r="H51" s="81"/>
      <c r="I51" s="81"/>
      <c r="J51" s="81"/>
      <c r="K51" s="81"/>
      <c r="L51" s="81"/>
      <c r="M51" s="81"/>
      <c r="N51" s="81"/>
      <c r="O51" s="81"/>
      <c r="P51" s="80"/>
      <c r="Q51" s="80"/>
      <c r="R51" s="80"/>
      <c r="S51" s="80"/>
      <c r="T51" s="80"/>
      <c r="U51" s="80"/>
      <c r="V51" s="96">
        <f>SUM(V26:V50)</f>
        <v>36537</v>
      </c>
      <c r="W51" s="96">
        <f t="shared" ref="W51:Y51" si="8">SUM(W26:W50)</f>
        <v>15745</v>
      </c>
      <c r="X51" s="96"/>
      <c r="Y51" s="96">
        <f t="shared" si="8"/>
        <v>20792</v>
      </c>
      <c r="Z51" s="159"/>
      <c r="AA51" s="160"/>
      <c r="AB51" s="161"/>
      <c r="AC51" s="51"/>
    </row>
    <row r="52" spans="1:29" x14ac:dyDescent="0.3">
      <c r="A52" s="51"/>
      <c r="B52" s="51"/>
      <c r="C52" s="51"/>
      <c r="D52" s="51"/>
      <c r="E52" s="51"/>
      <c r="F52" s="65"/>
      <c r="G52" s="65"/>
      <c r="H52" s="65"/>
      <c r="I52" s="65"/>
      <c r="J52" s="65"/>
      <c r="K52" s="65"/>
      <c r="L52" s="65"/>
      <c r="M52" s="65"/>
      <c r="N52" s="65"/>
      <c r="O52" s="65"/>
      <c r="P52" s="51"/>
      <c r="Q52" s="51"/>
      <c r="R52" s="51"/>
      <c r="S52" s="51"/>
      <c r="T52" s="51"/>
      <c r="U52" s="51"/>
      <c r="V52" s="51"/>
      <c r="W52" s="51"/>
      <c r="X52" s="51"/>
      <c r="Y52" s="51"/>
      <c r="Z52" s="51"/>
      <c r="AA52" s="51"/>
      <c r="AB52" s="51"/>
      <c r="AC52" s="51"/>
    </row>
    <row r="53" spans="1:29" x14ac:dyDescent="0.3">
      <c r="A53" s="51"/>
      <c r="B53" s="51"/>
      <c r="C53" s="51"/>
      <c r="D53" s="51"/>
      <c r="E53" s="51"/>
      <c r="F53" s="65"/>
      <c r="G53" s="65"/>
      <c r="H53" s="65"/>
      <c r="I53" s="65"/>
      <c r="J53" s="65"/>
      <c r="K53" s="65"/>
      <c r="L53" s="65"/>
      <c r="M53" s="65"/>
      <c r="N53" s="65"/>
      <c r="O53" s="65"/>
      <c r="P53" s="51"/>
      <c r="Q53" s="51"/>
      <c r="R53" s="51"/>
      <c r="S53" s="51"/>
      <c r="T53" s="51"/>
      <c r="U53" s="51"/>
      <c r="V53" s="51"/>
      <c r="W53" s="51"/>
      <c r="X53" s="51"/>
      <c r="Y53" s="51"/>
      <c r="Z53" s="51"/>
      <c r="AA53" s="51"/>
      <c r="AB53" s="51"/>
      <c r="AC53" s="51"/>
    </row>
    <row r="54" spans="1:29" x14ac:dyDescent="0.3">
      <c r="A54" s="51"/>
      <c r="B54" s="51"/>
      <c r="C54" s="51"/>
      <c r="D54" s="51"/>
      <c r="E54" s="51"/>
      <c r="F54" s="65"/>
      <c r="G54" s="65"/>
      <c r="H54" s="65"/>
      <c r="I54" s="65"/>
      <c r="J54" s="65"/>
      <c r="K54" s="65"/>
      <c r="L54" s="65"/>
      <c r="M54" s="65"/>
      <c r="N54" s="65"/>
      <c r="O54" s="65"/>
      <c r="P54" s="51"/>
      <c r="Q54" s="51"/>
      <c r="R54" s="51"/>
      <c r="S54" s="51"/>
      <c r="T54" s="51"/>
      <c r="U54" s="51"/>
      <c r="V54" s="51"/>
      <c r="W54" s="51"/>
      <c r="X54" s="51"/>
      <c r="Y54" s="51"/>
      <c r="Z54" s="51"/>
      <c r="AA54" s="51"/>
      <c r="AB54" s="51"/>
      <c r="AC54" s="51"/>
    </row>
    <row r="55" spans="1:29" x14ac:dyDescent="0.3">
      <c r="A55" s="51"/>
      <c r="B55" s="51"/>
      <c r="C55" s="51"/>
      <c r="D55" s="51"/>
      <c r="E55" s="51"/>
      <c r="F55" s="65"/>
      <c r="G55" s="65"/>
      <c r="H55" s="65"/>
      <c r="I55" s="65"/>
      <c r="J55" s="65"/>
      <c r="K55" s="65"/>
      <c r="L55" s="65"/>
      <c r="M55" s="65"/>
      <c r="N55" s="65"/>
      <c r="O55" s="65"/>
      <c r="P55" s="51"/>
      <c r="Q55" s="51"/>
      <c r="R55" s="51"/>
      <c r="S55" s="51"/>
      <c r="T55" s="51"/>
      <c r="U55" s="51"/>
      <c r="V55" s="51"/>
      <c r="W55" s="51"/>
      <c r="X55" s="51"/>
      <c r="Y55" s="51"/>
      <c r="Z55" s="51"/>
      <c r="AA55" s="51"/>
      <c r="AB55" s="51"/>
      <c r="AC55" s="51"/>
    </row>
  </sheetData>
  <mergeCells count="43">
    <mergeCell ref="Z50:AB50"/>
    <mergeCell ref="Z51:AB51"/>
    <mergeCell ref="Z43:AB43"/>
    <mergeCell ref="Z44:AB44"/>
    <mergeCell ref="Z45:AB45"/>
    <mergeCell ref="Z46:AB46"/>
    <mergeCell ref="Z47:AB47"/>
    <mergeCell ref="Z40:AB40"/>
    <mergeCell ref="Z41:AB41"/>
    <mergeCell ref="Z42:AB42"/>
    <mergeCell ref="Z48:AB48"/>
    <mergeCell ref="Z49:AB49"/>
    <mergeCell ref="Z35:AB35"/>
    <mergeCell ref="Z36:AB36"/>
    <mergeCell ref="Z37:AB37"/>
    <mergeCell ref="Z38:AB38"/>
    <mergeCell ref="Z39:AB39"/>
    <mergeCell ref="Z30:AB30"/>
    <mergeCell ref="Z31:AB31"/>
    <mergeCell ref="Z32:AB32"/>
    <mergeCell ref="Z33:AB33"/>
    <mergeCell ref="Z34:AB34"/>
    <mergeCell ref="B9:C9"/>
    <mergeCell ref="B5:F5"/>
    <mergeCell ref="B6:C6"/>
    <mergeCell ref="Z28:AB28"/>
    <mergeCell ref="Z29:AB29"/>
    <mergeCell ref="B7:F7"/>
    <mergeCell ref="Z26:AB26"/>
    <mergeCell ref="Z27:AB27"/>
    <mergeCell ref="B3:C3"/>
    <mergeCell ref="A1:Y1"/>
    <mergeCell ref="E3:F3"/>
    <mergeCell ref="B19:C19"/>
    <mergeCell ref="B18:C18"/>
    <mergeCell ref="B17:C17"/>
    <mergeCell ref="B16:C16"/>
    <mergeCell ref="B15:C15"/>
    <mergeCell ref="B14:C14"/>
    <mergeCell ref="B13:C13"/>
    <mergeCell ref="B12:C12"/>
    <mergeCell ref="B11:C11"/>
    <mergeCell ref="B10:C10"/>
  </mergeCells>
  <conditionalFormatting sqref="B21:E21">
    <cfRule type="expression" dxfId="0" priority="1">
      <formula>$B$21="please fill all estimated fixed costs in the table above before proceeding to the next table"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Lists!$H$2:$H$3</xm:f>
          </x14:formula1>
          <xm:sqref>L26:O50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A4" sqref="A4"/>
    </sheetView>
  </sheetViews>
  <sheetFormatPr defaultRowHeight="15" x14ac:dyDescent="0.25"/>
  <cols>
    <col min="1" max="1" width="41.85546875" customWidth="1"/>
    <col min="2" max="2" width="15.140625" customWidth="1"/>
    <col min="3" max="3" width="16.28515625" customWidth="1"/>
  </cols>
  <sheetData>
    <row r="1" spans="1:8" x14ac:dyDescent="0.45">
      <c r="A1" s="9" t="s">
        <v>49</v>
      </c>
      <c r="B1" s="10" t="s">
        <v>4</v>
      </c>
      <c r="C1" s="9" t="s">
        <v>42</v>
      </c>
      <c r="E1" s="68" t="s">
        <v>132</v>
      </c>
      <c r="H1" t="s">
        <v>147</v>
      </c>
    </row>
    <row r="2" spans="1:8" x14ac:dyDescent="0.45">
      <c r="A2" s="11" t="s">
        <v>60</v>
      </c>
      <c r="B2" s="13" t="s">
        <v>43</v>
      </c>
      <c r="C2" s="11" t="s">
        <v>44</v>
      </c>
      <c r="E2" t="s">
        <v>133</v>
      </c>
      <c r="H2" t="s">
        <v>148</v>
      </c>
    </row>
    <row r="3" spans="1:8" x14ac:dyDescent="0.45">
      <c r="A3" s="11" t="s">
        <v>103</v>
      </c>
      <c r="B3" s="12" t="s">
        <v>45</v>
      </c>
      <c r="C3" s="11" t="s">
        <v>46</v>
      </c>
      <c r="E3" t="s">
        <v>134</v>
      </c>
      <c r="H3" t="s">
        <v>149</v>
      </c>
    </row>
    <row r="4" spans="1:8" x14ac:dyDescent="0.45">
      <c r="A4" s="11" t="s">
        <v>20</v>
      </c>
      <c r="C4" s="11" t="s">
        <v>47</v>
      </c>
    </row>
    <row r="5" spans="1:8" x14ac:dyDescent="0.45">
      <c r="A5" s="11" t="s">
        <v>82</v>
      </c>
      <c r="B5" s="12"/>
      <c r="C5" s="11" t="s">
        <v>48</v>
      </c>
    </row>
    <row r="6" spans="1:8" x14ac:dyDescent="0.45">
      <c r="B6" s="12"/>
      <c r="C6" s="11"/>
    </row>
    <row r="7" spans="1:8" x14ac:dyDescent="0.45">
      <c r="A7" s="11"/>
      <c r="B7" s="15"/>
      <c r="C7" s="14"/>
    </row>
    <row r="8" spans="1:8" x14ac:dyDescent="0.45">
      <c r="A8"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Exercise Overview Table</vt:lpstr>
      <vt:lpstr>Strategic objectives</vt:lpstr>
      <vt:lpstr>Requirements checklist</vt:lpstr>
      <vt:lpstr>Exercise Selection</vt:lpstr>
      <vt:lpstr>Exercise Calendar</vt:lpstr>
      <vt:lpstr>Costing tool</vt:lpstr>
      <vt:lpstr>Lists</vt:lpstr>
      <vt:lpstr>'Strategic objectives'!_ftn1</vt:lpstr>
      <vt:lpstr>'Strategic objectives'!_ftnref1</vt:lpstr>
    </vt:vector>
  </TitlesOfParts>
  <Company>WHO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 Nicolas</dc:creator>
  <cp:lastModifiedBy>NAKPIL, Sheila H.</cp:lastModifiedBy>
  <cp:lastPrinted>2015-11-05T12:41:45Z</cp:lastPrinted>
  <dcterms:created xsi:type="dcterms:W3CDTF">2015-10-29T15:07:57Z</dcterms:created>
  <dcterms:modified xsi:type="dcterms:W3CDTF">2017-03-15T13:28:20Z</dcterms:modified>
</cp:coreProperties>
</file>