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elagana\Desktop\OPS_2023\NAPHS\"/>
    </mc:Choice>
  </mc:AlternateContent>
  <xr:revisionPtr revIDLastSave="0" documentId="13_ncr:1_{98163BEB-933D-46C8-BC11-D90EBFFC86FC}" xr6:coauthVersionLast="47" xr6:coauthVersionMax="47" xr10:uidLastSave="{00000000-0000-0000-0000-000000000000}"/>
  <bookViews>
    <workbookView xWindow="0" yWindow="260" windowWidth="13170" windowHeight="13650" firstSheet="1" activeTab="3" xr2:uid="{AD0DFBFD-4D6B-43D9-A356-91293B07D718}"/>
  </bookViews>
  <sheets>
    <sheet name="reference_tables" sheetId="10" state="hidden" r:id="rId1"/>
    <sheet name="Instructions" sheetId="65" r:id="rId2"/>
    <sheet name="1_Setup" sheetId="63" r:id="rId3"/>
    <sheet name="NAPHS" sheetId="49" r:id="rId4"/>
    <sheet name="Dashboard implementation" sheetId="61" r:id="rId5"/>
    <sheet name="Dashboard budget" sheetId="62" r:id="rId6"/>
  </sheets>
  <externalReferences>
    <externalReference r:id="rId7"/>
    <externalReference r:id="rId8"/>
    <externalReference r:id="rId9"/>
  </externalReferences>
  <definedNames>
    <definedName name="_xlnm._FilterDatabase" localSheetId="3" hidden="1">NAPHS!$A$2:$Y$68</definedName>
    <definedName name="_MainList" localSheetId="1">INDEX(#REF!,0,MATCH(INDEX(#REF!,COLUMN()-COLUMN(#REF!)),#REF!,0))</definedName>
    <definedName name="_MainList">INDEX(#REF!,0,MATCH(INDEX(#REF!,COLUMN()-COLUMN(#REF!)),#REF!,0))</definedName>
    <definedName name="_Source">INDEX(#REF!,1,1):INDEX(#REF!,COUNTA(#REF!))</definedName>
    <definedName name="_useList" localSheetId="1">INDEX(Instructions!_MainList,1,1):INDEX(Instructions!_MainList,COUNTA(Instructions!_MainList))</definedName>
    <definedName name="_useList">INDEX(_MainList,1,1):INDEX(_MainList,COUNTA(_MainList))</definedName>
    <definedName name="cap_01">[1]!Table2[cap_01_list]</definedName>
    <definedName name="cap_02">[1]!Table3[cap_02_list]</definedName>
    <definedName name="cap_03">[1]!Table4[cap_03_list]</definedName>
    <definedName name="cap_04">[1]!Table5[cap_04_list]</definedName>
    <definedName name="cap_05">[1]!Table6[cap_05_list]</definedName>
    <definedName name="cap_06">[1]!Table7[cap_06_list]</definedName>
    <definedName name="cap_07">[1]!Table8[cap_07_list]</definedName>
    <definedName name="cap_08">[1]!Table9[cap_08_list]</definedName>
    <definedName name="cap_09">[1]!Table10[cap_09_list]</definedName>
    <definedName name="cap_10">[1]!Table11[cap_10_list]</definedName>
    <definedName name="cap_11">[1]!Table12[cap_11_list]</definedName>
    <definedName name="cap_12">[1]!Table13[cap_12_list]</definedName>
    <definedName name="cap_13">[1]!Table14[cap_13_list]</definedName>
    <definedName name="cap_14">[1]!Table15[cap_14_list]</definedName>
    <definedName name="cap_15">[1]!Table16[cap_15_list]</definedName>
    <definedName name="cap_16">[1]!Table17[cap_16_list]</definedName>
    <definedName name="cap_17">[1]!Table18[cap_17_list]</definedName>
    <definedName name="cap_18">[1]!Table19[cap_18_list]</definedName>
    <definedName name="cap_19">[1]!Table20[cap_19_list]</definedName>
    <definedName name="Capacities">[1]!Table1[Capacities]</definedName>
    <definedName name="ExtraDaysFar" localSheetId="1">'[2]Basic Inputs'!$D$67</definedName>
    <definedName name="ExtraDaysFar">'[3]Basic Inputs'!$D$67</definedName>
  </definedNames>
  <calcPr calcId="191028"/>
  <pivotCaches>
    <pivotCache cacheId="0"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9" i="10" l="1"/>
  <c r="T49" i="10"/>
  <c r="S49" i="10"/>
  <c r="U48" i="10"/>
  <c r="T48" i="10"/>
  <c r="S48" i="10"/>
  <c r="U47" i="10"/>
  <c r="T47" i="10"/>
  <c r="S47" i="10"/>
  <c r="U46" i="10"/>
  <c r="T46" i="10"/>
  <c r="S46" i="10"/>
  <c r="T45" i="10"/>
  <c r="S45" i="10"/>
  <c r="T44" i="10"/>
  <c r="S44" i="10"/>
  <c r="O3" i="49"/>
  <c r="O4" i="49"/>
  <c r="AC140" i="10"/>
  <c r="AC139" i="10"/>
  <c r="AC138" i="10"/>
  <c r="AC137" i="10"/>
  <c r="AC134" i="10"/>
  <c r="AC135" i="10"/>
  <c r="AC132" i="10"/>
  <c r="AC129" i="10"/>
  <c r="AC126" i="10"/>
  <c r="AC125" i="10"/>
  <c r="AC123" i="10"/>
  <c r="AC121" i="10"/>
  <c r="AC119" i="10"/>
  <c r="S54" i="10"/>
  <c r="S53" i="10"/>
  <c r="S52" i="10"/>
  <c r="S51" i="10"/>
  <c r="T50" i="10"/>
  <c r="S50" i="10"/>
  <c r="S40" i="10"/>
  <c r="T40" i="10"/>
  <c r="S41" i="10"/>
  <c r="T41" i="10"/>
  <c r="AC114" i="10"/>
  <c r="AC112" i="10"/>
  <c r="AC113" i="10" s="1"/>
  <c r="G3" i="49"/>
  <c r="G5" i="49"/>
  <c r="G6" i="49" l="1"/>
  <c r="Z4" i="49"/>
  <c r="AH4" i="49"/>
  <c r="AI4" i="49" s="1"/>
  <c r="G4" i="49" s="1"/>
  <c r="AC142" i="10"/>
  <c r="AC141" i="10"/>
  <c r="AC136" i="10"/>
  <c r="AC131" i="10"/>
  <c r="AC133" i="10" s="1"/>
  <c r="AC128" i="10"/>
  <c r="AC130" i="10" s="1"/>
  <c r="AC127" i="10"/>
  <c r="AC124" i="10"/>
  <c r="AC122" i="10"/>
  <c r="AC115" i="10"/>
  <c r="AC116" i="10" s="1"/>
  <c r="AC117" i="10" s="1"/>
  <c r="AC118" i="10" s="1"/>
  <c r="AC120" i="10" s="1"/>
  <c r="AC109" i="10"/>
  <c r="AC110" i="10" s="1"/>
  <c r="AC111" i="10" s="1"/>
  <c r="AC107" i="10"/>
  <c r="AC108" i="10" s="1"/>
  <c r="AC105" i="10"/>
  <c r="AC106" i="10" s="1"/>
  <c r="AC103" i="10"/>
  <c r="AC104" i="10" s="1"/>
  <c r="AC100" i="10"/>
  <c r="AC101" i="10" s="1"/>
  <c r="AC102" i="10" s="1"/>
  <c r="AC97" i="10"/>
  <c r="AC98" i="10" s="1"/>
  <c r="AC99" i="10" s="1"/>
  <c r="AC94" i="10"/>
  <c r="AC95" i="10" s="1"/>
  <c r="AC96" i="10" s="1"/>
  <c r="AC93" i="10"/>
  <c r="AC91" i="10"/>
  <c r="AC90" i="10"/>
  <c r="AC87" i="10"/>
  <c r="AC88" i="10" s="1"/>
  <c r="AC89" i="10" s="1"/>
  <c r="AC86" i="10"/>
  <c r="AC85" i="10"/>
  <c r="AC84" i="10"/>
  <c r="AC80" i="10"/>
  <c r="AC81" i="10" s="1"/>
  <c r="AC82" i="10" s="1"/>
  <c r="AC83" i="10" s="1"/>
  <c r="AC77" i="10"/>
  <c r="AC78" i="10" s="1"/>
  <c r="AC79" i="10" s="1"/>
  <c r="AC74" i="10"/>
  <c r="AC75" i="10" s="1"/>
  <c r="AC76" i="10" s="1"/>
  <c r="AC73" i="10"/>
  <c r="AC72" i="10"/>
  <c r="AC71" i="10"/>
  <c r="AC70" i="10"/>
  <c r="AC69" i="10"/>
  <c r="AC68" i="10"/>
  <c r="AC67" i="10"/>
  <c r="AC66" i="10"/>
  <c r="AC65" i="10"/>
  <c r="AC64" i="10"/>
  <c r="AC63" i="10"/>
  <c r="AC62" i="10"/>
  <c r="AC61" i="10"/>
  <c r="AC60" i="10"/>
  <c r="AC59" i="10"/>
  <c r="AC58" i="10"/>
  <c r="AC57" i="10"/>
  <c r="AC56" i="10"/>
  <c r="AC55" i="10"/>
  <c r="AC54" i="10"/>
  <c r="AC53" i="10"/>
  <c r="AC52" i="10"/>
  <c r="AC51" i="10"/>
  <c r="AC50" i="10"/>
  <c r="AC49" i="10"/>
  <c r="AC48" i="10"/>
  <c r="AC47" i="10"/>
  <c r="AC46" i="10"/>
  <c r="AC45" i="10"/>
  <c r="AC44" i="10"/>
  <c r="AC43" i="10"/>
  <c r="AC42" i="10"/>
  <c r="AC41" i="10"/>
  <c r="AC40" i="10"/>
  <c r="AC39" i="10"/>
  <c r="AC38" i="10"/>
  <c r="AC37" i="10"/>
  <c r="AC36" i="10"/>
  <c r="AC35" i="10"/>
  <c r="AC34" i="10"/>
  <c r="AC33" i="10"/>
  <c r="AC31" i="10"/>
  <c r="AC32" i="10" s="1"/>
  <c r="AC30" i="10"/>
  <c r="AC29" i="10"/>
  <c r="AC28" i="10"/>
  <c r="AC27" i="10"/>
  <c r="AC26" i="10"/>
  <c r="AC25" i="10"/>
  <c r="AC22" i="10"/>
  <c r="AC23" i="10" s="1"/>
  <c r="AC24" i="10" s="1"/>
  <c r="AC18" i="10"/>
  <c r="AC19" i="10" s="1"/>
  <c r="AC20" i="10" s="1"/>
  <c r="AC21" i="10" s="1"/>
  <c r="AC16" i="10"/>
  <c r="AC17" i="10" s="1"/>
  <c r="AC14" i="10"/>
  <c r="AC15" i="10" s="1"/>
  <c r="AC12" i="10"/>
  <c r="AC13" i="10" s="1"/>
  <c r="AC10" i="10"/>
  <c r="AC11" i="10" s="1"/>
  <c r="AC6" i="10"/>
  <c r="AC7" i="10" s="1"/>
  <c r="AC8" i="10" s="1"/>
  <c r="AC9" i="10" s="1"/>
  <c r="AC5" i="10"/>
  <c r="AC2" i="10"/>
  <c r="AC3" i="10" s="1"/>
  <c r="AC4" i="10" s="1"/>
  <c r="Q2" i="10"/>
  <c r="W43" i="10"/>
  <c r="V43" i="10"/>
  <c r="U43" i="10"/>
  <c r="T43" i="10"/>
  <c r="S43" i="10"/>
  <c r="T42" i="10"/>
  <c r="S42" i="10"/>
  <c r="U41" i="10"/>
  <c r="S39" i="10"/>
  <c r="T38" i="10"/>
  <c r="S38" i="10"/>
  <c r="U37" i="10"/>
  <c r="T37" i="10"/>
  <c r="S37" i="10"/>
  <c r="U36" i="10"/>
  <c r="T36" i="10"/>
  <c r="S36" i="10"/>
  <c r="U35" i="10"/>
  <c r="T35" i="10"/>
  <c r="S35" i="10"/>
  <c r="U34" i="10"/>
  <c r="T34" i="10"/>
  <c r="S34" i="10"/>
  <c r="S33" i="10"/>
  <c r="V32" i="10"/>
  <c r="U32" i="10"/>
  <c r="T32" i="10"/>
  <c r="S32" i="10"/>
  <c r="V31" i="10"/>
  <c r="U31" i="10"/>
  <c r="T31" i="10"/>
  <c r="S31" i="10"/>
  <c r="U30" i="10"/>
  <c r="T30" i="10"/>
  <c r="S30" i="10"/>
  <c r="V29" i="10"/>
  <c r="U29" i="10"/>
  <c r="T29" i="10"/>
  <c r="S29" i="10"/>
  <c r="U28" i="10"/>
  <c r="T28" i="10"/>
  <c r="S28" i="10"/>
  <c r="T27" i="10"/>
  <c r="S27" i="10"/>
  <c r="T26" i="10"/>
  <c r="S26" i="10"/>
  <c r="U25" i="10"/>
  <c r="T25" i="10"/>
  <c r="S25" i="10"/>
  <c r="W24" i="10"/>
  <c r="V24" i="10"/>
  <c r="U24" i="10"/>
  <c r="T24" i="10"/>
  <c r="S24" i="10"/>
  <c r="U23" i="10"/>
  <c r="T23" i="10"/>
  <c r="S23" i="10"/>
  <c r="T22" i="10"/>
  <c r="S22" i="10"/>
  <c r="T20" i="10"/>
  <c r="S20" i="10"/>
  <c r="T19" i="10"/>
  <c r="S19" i="10"/>
  <c r="T18" i="10"/>
  <c r="S18" i="10"/>
  <c r="V17" i="10"/>
  <c r="U17" i="10"/>
  <c r="T17" i="10"/>
  <c r="S17" i="10"/>
  <c r="T16" i="10"/>
  <c r="S16" i="10"/>
  <c r="U16" i="10"/>
  <c r="S15" i="10"/>
  <c r="U14" i="10"/>
  <c r="T14" i="10"/>
  <c r="S14" i="10"/>
  <c r="T13" i="10"/>
  <c r="S13" i="10"/>
  <c r="V12" i="10"/>
  <c r="U12" i="10"/>
  <c r="T12" i="10"/>
  <c r="S12" i="10"/>
  <c r="T11" i="10"/>
  <c r="S11" i="10"/>
  <c r="U10" i="10"/>
  <c r="T10" i="10"/>
  <c r="S10" i="10"/>
  <c r="V9" i="10"/>
  <c r="U9" i="10"/>
  <c r="T9" i="10"/>
  <c r="S9" i="10"/>
  <c r="T8" i="10"/>
  <c r="S8" i="10"/>
  <c r="T7" i="10"/>
  <c r="S7" i="10"/>
  <c r="T6" i="10"/>
  <c r="S6" i="10"/>
  <c r="T5" i="10"/>
  <c r="S5" i="10"/>
  <c r="V4" i="10"/>
  <c r="U4" i="10"/>
  <c r="T4" i="10"/>
  <c r="S4" i="10"/>
  <c r="S3" i="10"/>
  <c r="U2" i="10"/>
  <c r="T2" i="10"/>
  <c r="S2" i="10"/>
  <c r="Q54" i="10"/>
  <c r="Q53" i="10"/>
  <c r="Q52" i="10"/>
  <c r="Q51" i="10"/>
  <c r="Q50" i="10"/>
  <c r="Q49" i="10"/>
  <c r="Q48" i="10"/>
  <c r="Q47" i="10"/>
  <c r="Q46" i="10"/>
  <c r="Q45" i="10"/>
  <c r="Q44" i="10"/>
  <c r="Q43" i="10"/>
  <c r="AA4" i="49" s="1"/>
  <c r="Q42" i="10"/>
  <c r="Q41" i="10"/>
  <c r="Q40" i="10"/>
  <c r="Q39" i="10"/>
  <c r="Q38" i="10"/>
  <c r="Q37" i="10"/>
  <c r="Q36" i="10"/>
  <c r="Q35" i="10"/>
  <c r="Q34" i="10"/>
  <c r="Q33" i="10"/>
  <c r="Q32" i="10"/>
  <c r="Q31" i="10"/>
  <c r="Q30" i="10"/>
  <c r="Q29" i="10"/>
  <c r="Q28" i="10"/>
  <c r="Q27" i="10"/>
  <c r="Q26" i="10"/>
  <c r="Q25" i="10"/>
  <c r="Q24" i="10"/>
  <c r="Q23" i="10"/>
  <c r="Q22" i="10"/>
  <c r="Q21" i="10"/>
  <c r="Q20" i="10"/>
  <c r="Q19" i="10"/>
  <c r="Q18" i="10"/>
  <c r="Q17" i="10"/>
  <c r="Q16" i="10"/>
  <c r="Q15" i="10"/>
  <c r="Q14" i="10"/>
  <c r="Q13" i="10"/>
  <c r="Q12" i="10"/>
  <c r="Q11" i="10"/>
  <c r="Q10" i="10"/>
  <c r="Q9" i="10"/>
  <c r="Q8" i="10"/>
  <c r="Q7" i="10"/>
  <c r="Q6" i="10"/>
  <c r="Q5" i="10"/>
  <c r="Q4" i="10"/>
  <c r="Q3" i="10"/>
  <c r="P40" i="10"/>
  <c r="P41" i="10" s="1"/>
  <c r="P42" i="10" s="1"/>
  <c r="P43" i="10" s="1"/>
  <c r="P44" i="10" s="1"/>
  <c r="P45" i="10" s="1"/>
  <c r="P46" i="10" s="1"/>
  <c r="P47" i="10" s="1"/>
  <c r="P48" i="10" s="1"/>
  <c r="P49" i="10" s="1"/>
  <c r="P50" i="10" s="1"/>
  <c r="P51" i="10" s="1"/>
  <c r="P52" i="10" s="1"/>
  <c r="P53" i="10" s="1"/>
  <c r="P54" i="10" s="1"/>
  <c r="P21" i="10"/>
  <c r="P22" i="10" s="1"/>
  <c r="P23" i="10" s="1"/>
  <c r="P24" i="10" s="1"/>
  <c r="P25" i="10" s="1"/>
  <c r="P26" i="10" s="1"/>
  <c r="P27" i="10" s="1"/>
  <c r="P28" i="10" s="1"/>
  <c r="P29" i="10" s="1"/>
  <c r="P30" i="10" s="1"/>
  <c r="P31" i="10" s="1"/>
  <c r="P32" i="10" s="1"/>
  <c r="P33" i="10" s="1"/>
  <c r="P34" i="10" s="1"/>
  <c r="P35" i="10" s="1"/>
  <c r="P36" i="10" s="1"/>
  <c r="P37" i="10" s="1"/>
  <c r="P38" i="10" s="1"/>
  <c r="P39" i="10" s="1"/>
  <c r="P2" i="10"/>
  <c r="P3" i="10" s="1"/>
  <c r="P4" i="10" s="1"/>
  <c r="P5" i="10" s="1"/>
  <c r="P6" i="10" s="1"/>
  <c r="P7" i="10" s="1"/>
  <c r="P8" i="10" s="1"/>
  <c r="P9" i="10" s="1"/>
  <c r="P10" i="10" s="1"/>
  <c r="P11" i="10" s="1"/>
  <c r="P12" i="10" s="1"/>
  <c r="P13" i="10" s="1"/>
  <c r="P14" i="10" s="1"/>
  <c r="P15" i="10" s="1"/>
  <c r="P16" i="10" s="1"/>
  <c r="P17" i="10" s="1"/>
  <c r="P18" i="10" s="1"/>
  <c r="P19" i="10" s="1"/>
  <c r="P20" i="10" s="1"/>
  <c r="AH5" i="49"/>
  <c r="AE4" i="49" l="1"/>
  <c r="AB4" i="49"/>
  <c r="AJ4" i="49"/>
  <c r="AF4" i="49"/>
  <c r="AD4" i="49"/>
  <c r="AC4" i="49"/>
  <c r="O100" i="49"/>
  <c r="O99" i="49"/>
  <c r="O98" i="49"/>
  <c r="O97" i="49"/>
  <c r="O96" i="49"/>
  <c r="O95" i="49"/>
  <c r="O94" i="49"/>
  <c r="O93" i="49"/>
  <c r="O92" i="49"/>
  <c r="O91" i="49"/>
  <c r="O90" i="49"/>
  <c r="O89" i="49"/>
  <c r="O88" i="49"/>
  <c r="O87" i="49"/>
  <c r="O86" i="49"/>
  <c r="O85" i="49"/>
  <c r="O84" i="49"/>
  <c r="O83" i="49"/>
  <c r="O82" i="49"/>
  <c r="O81" i="49"/>
  <c r="O80" i="49"/>
  <c r="O79" i="49"/>
  <c r="O78" i="49"/>
  <c r="O77" i="49"/>
  <c r="O76" i="49"/>
  <c r="O75" i="49"/>
  <c r="O74" i="49"/>
  <c r="O73" i="49"/>
  <c r="O72" i="49"/>
  <c r="O71" i="49"/>
  <c r="O70" i="49"/>
  <c r="O69" i="49"/>
  <c r="O68" i="49"/>
  <c r="O67" i="49"/>
  <c r="O66" i="49"/>
  <c r="O65" i="49"/>
  <c r="O64" i="49"/>
  <c r="O63" i="49"/>
  <c r="O62" i="49"/>
  <c r="O61" i="49"/>
  <c r="O60" i="49"/>
  <c r="O59" i="49"/>
  <c r="O58" i="49"/>
  <c r="O57" i="49"/>
  <c r="O56" i="49"/>
  <c r="O55" i="49"/>
  <c r="O54" i="49"/>
  <c r="O53" i="49"/>
  <c r="O52" i="49"/>
  <c r="O51" i="49"/>
  <c r="O50" i="49"/>
  <c r="O49" i="49"/>
  <c r="O48" i="49"/>
  <c r="O47" i="49"/>
  <c r="O46" i="49"/>
  <c r="O45" i="49"/>
  <c r="O44" i="49"/>
  <c r="O43" i="49"/>
  <c r="O42" i="49"/>
  <c r="O41" i="49"/>
  <c r="O40" i="49"/>
  <c r="O39" i="49"/>
  <c r="O38" i="49"/>
  <c r="O37" i="49"/>
  <c r="O36" i="49"/>
  <c r="O35" i="49"/>
  <c r="O34" i="49"/>
  <c r="O33" i="49"/>
  <c r="O32" i="49"/>
  <c r="O31" i="49"/>
  <c r="O30" i="49"/>
  <c r="O29" i="49"/>
  <c r="O28" i="49"/>
  <c r="O27" i="49"/>
  <c r="O26" i="49"/>
  <c r="O25" i="49"/>
  <c r="O24" i="49"/>
  <c r="O23" i="49"/>
  <c r="O22" i="49"/>
  <c r="O21" i="49"/>
  <c r="O20" i="49"/>
  <c r="O19" i="49"/>
  <c r="O18" i="49"/>
  <c r="O17" i="49"/>
  <c r="O16" i="49"/>
  <c r="O15" i="49"/>
  <c r="O14" i="49"/>
  <c r="O13" i="49"/>
  <c r="O12" i="49"/>
  <c r="O11" i="49"/>
  <c r="O10" i="49"/>
  <c r="O9" i="49"/>
  <c r="O8" i="49"/>
  <c r="O7" i="49"/>
  <c r="O6" i="49"/>
  <c r="O5" i="49"/>
  <c r="E2" i="10"/>
  <c r="AJ100" i="49"/>
  <c r="AF100" i="49"/>
  <c r="AE100" i="49"/>
  <c r="AD100" i="49"/>
  <c r="AC100" i="49"/>
  <c r="AB100" i="49"/>
  <c r="AA100" i="49"/>
  <c r="Z100" i="49"/>
  <c r="AJ99" i="49"/>
  <c r="AF99" i="49"/>
  <c r="AE99" i="49"/>
  <c r="AD99" i="49"/>
  <c r="AC99" i="49"/>
  <c r="AB99" i="49"/>
  <c r="AA99" i="49"/>
  <c r="Z99" i="49"/>
  <c r="AJ98" i="49"/>
  <c r="AF98" i="49"/>
  <c r="AE98" i="49"/>
  <c r="AD98" i="49"/>
  <c r="AC98" i="49"/>
  <c r="AB98" i="49"/>
  <c r="AA98" i="49"/>
  <c r="Z98" i="49"/>
  <c r="AJ97" i="49"/>
  <c r="AF97" i="49"/>
  <c r="AE97" i="49"/>
  <c r="AD97" i="49"/>
  <c r="AC97" i="49"/>
  <c r="AB97" i="49"/>
  <c r="AA97" i="49"/>
  <c r="Z97" i="49"/>
  <c r="AJ96" i="49"/>
  <c r="AF96" i="49"/>
  <c r="AE96" i="49"/>
  <c r="AD96" i="49"/>
  <c r="AC96" i="49"/>
  <c r="AB96" i="49"/>
  <c r="AA96" i="49"/>
  <c r="Z96" i="49"/>
  <c r="AJ95" i="49"/>
  <c r="AF95" i="49"/>
  <c r="AE95" i="49"/>
  <c r="AD95" i="49"/>
  <c r="AC95" i="49"/>
  <c r="AB95" i="49"/>
  <c r="AA95" i="49"/>
  <c r="Z95" i="49"/>
  <c r="AJ94" i="49"/>
  <c r="AF94" i="49"/>
  <c r="AE94" i="49"/>
  <c r="AD94" i="49"/>
  <c r="AC94" i="49"/>
  <c r="AB94" i="49"/>
  <c r="AA94" i="49"/>
  <c r="Z94" i="49"/>
  <c r="AJ93" i="49"/>
  <c r="AF93" i="49"/>
  <c r="AE93" i="49"/>
  <c r="AD93" i="49"/>
  <c r="AC93" i="49"/>
  <c r="AB93" i="49"/>
  <c r="AA93" i="49"/>
  <c r="Z93" i="49"/>
  <c r="AJ92" i="49"/>
  <c r="AF92" i="49"/>
  <c r="AE92" i="49"/>
  <c r="AD92" i="49"/>
  <c r="AC92" i="49"/>
  <c r="AB92" i="49"/>
  <c r="AA92" i="49"/>
  <c r="Z92" i="49"/>
  <c r="AJ91" i="49"/>
  <c r="AF91" i="49"/>
  <c r="AE91" i="49"/>
  <c r="AD91" i="49"/>
  <c r="AC91" i="49"/>
  <c r="AB91" i="49"/>
  <c r="AA91" i="49"/>
  <c r="Z91" i="49"/>
  <c r="AJ90" i="49"/>
  <c r="AF90" i="49"/>
  <c r="AE90" i="49"/>
  <c r="AD90" i="49"/>
  <c r="AC90" i="49"/>
  <c r="AB90" i="49"/>
  <c r="AA90" i="49"/>
  <c r="Z90" i="49"/>
  <c r="AJ89" i="49"/>
  <c r="AF89" i="49"/>
  <c r="AE89" i="49"/>
  <c r="AD89" i="49"/>
  <c r="AC89" i="49"/>
  <c r="AB89" i="49"/>
  <c r="AA89" i="49"/>
  <c r="Z89" i="49"/>
  <c r="AJ88" i="49"/>
  <c r="AF88" i="49"/>
  <c r="AE88" i="49"/>
  <c r="AD88" i="49"/>
  <c r="AC88" i="49"/>
  <c r="AB88" i="49"/>
  <c r="AA88" i="49"/>
  <c r="Z88" i="49"/>
  <c r="AJ87" i="49"/>
  <c r="AF87" i="49"/>
  <c r="AE87" i="49"/>
  <c r="AD87" i="49"/>
  <c r="AC87" i="49"/>
  <c r="AB87" i="49"/>
  <c r="AA87" i="49"/>
  <c r="Z87" i="49"/>
  <c r="AJ86" i="49"/>
  <c r="AF86" i="49"/>
  <c r="AE86" i="49"/>
  <c r="AD86" i="49"/>
  <c r="AC86" i="49"/>
  <c r="AB86" i="49"/>
  <c r="AA86" i="49"/>
  <c r="Z86" i="49"/>
  <c r="AJ85" i="49"/>
  <c r="AF85" i="49"/>
  <c r="AE85" i="49"/>
  <c r="AD85" i="49"/>
  <c r="AC85" i="49"/>
  <c r="AB85" i="49"/>
  <c r="AA85" i="49"/>
  <c r="Z85" i="49"/>
  <c r="AJ84" i="49"/>
  <c r="AF84" i="49"/>
  <c r="AE84" i="49"/>
  <c r="AD84" i="49"/>
  <c r="AC84" i="49"/>
  <c r="AB84" i="49"/>
  <c r="AA84" i="49"/>
  <c r="Z84" i="49"/>
  <c r="AJ83" i="49"/>
  <c r="AF83" i="49"/>
  <c r="AE83" i="49"/>
  <c r="AD83" i="49"/>
  <c r="AC83" i="49"/>
  <c r="AB83" i="49"/>
  <c r="AA83" i="49"/>
  <c r="Z83" i="49"/>
  <c r="AJ82" i="49"/>
  <c r="AF82" i="49"/>
  <c r="AE82" i="49"/>
  <c r="AD82" i="49"/>
  <c r="AC82" i="49"/>
  <c r="AB82" i="49"/>
  <c r="AA82" i="49"/>
  <c r="Z82" i="49"/>
  <c r="AJ81" i="49"/>
  <c r="AF81" i="49"/>
  <c r="AE81" i="49"/>
  <c r="AD81" i="49"/>
  <c r="AC81" i="49"/>
  <c r="AB81" i="49"/>
  <c r="AA81" i="49"/>
  <c r="Z81" i="49"/>
  <c r="AJ80" i="49"/>
  <c r="AF80" i="49"/>
  <c r="AE80" i="49"/>
  <c r="AD80" i="49"/>
  <c r="AC80" i="49"/>
  <c r="AB80" i="49"/>
  <c r="AA80" i="49"/>
  <c r="Z80" i="49"/>
  <c r="AJ79" i="49"/>
  <c r="AF79" i="49"/>
  <c r="AE79" i="49"/>
  <c r="AD79" i="49"/>
  <c r="AC79" i="49"/>
  <c r="AB79" i="49"/>
  <c r="AA79" i="49"/>
  <c r="Z79" i="49"/>
  <c r="AJ78" i="49"/>
  <c r="AF78" i="49"/>
  <c r="AE78" i="49"/>
  <c r="AD78" i="49"/>
  <c r="AC78" i="49"/>
  <c r="AB78" i="49"/>
  <c r="AA78" i="49"/>
  <c r="Z78" i="49"/>
  <c r="AJ77" i="49"/>
  <c r="AF77" i="49"/>
  <c r="AE77" i="49"/>
  <c r="AD77" i="49"/>
  <c r="AC77" i="49"/>
  <c r="AB77" i="49"/>
  <c r="AA77" i="49"/>
  <c r="Z77" i="49"/>
  <c r="AJ76" i="49"/>
  <c r="AF76" i="49"/>
  <c r="AE76" i="49"/>
  <c r="AD76" i="49"/>
  <c r="AC76" i="49"/>
  <c r="AB76" i="49"/>
  <c r="AA76" i="49"/>
  <c r="Z76" i="49"/>
  <c r="AJ75" i="49"/>
  <c r="AF75" i="49"/>
  <c r="AE75" i="49"/>
  <c r="AD75" i="49"/>
  <c r="AC75" i="49"/>
  <c r="AB75" i="49"/>
  <c r="AA75" i="49"/>
  <c r="Z75" i="49"/>
  <c r="AJ74" i="49"/>
  <c r="AF74" i="49"/>
  <c r="AE74" i="49"/>
  <c r="AD74" i="49"/>
  <c r="AC74" i="49"/>
  <c r="AB74" i="49"/>
  <c r="AA74" i="49"/>
  <c r="Z74" i="49"/>
  <c r="AJ73" i="49"/>
  <c r="AF73" i="49"/>
  <c r="AE73" i="49"/>
  <c r="AD73" i="49"/>
  <c r="AC73" i="49"/>
  <c r="AB73" i="49"/>
  <c r="AA73" i="49"/>
  <c r="Z73" i="49"/>
  <c r="AJ72" i="49"/>
  <c r="AF72" i="49"/>
  <c r="AE72" i="49"/>
  <c r="AD72" i="49"/>
  <c r="AC72" i="49"/>
  <c r="AB72" i="49"/>
  <c r="AA72" i="49"/>
  <c r="Z72" i="49"/>
  <c r="AJ71" i="49"/>
  <c r="AF71" i="49"/>
  <c r="AE71" i="49"/>
  <c r="AD71" i="49"/>
  <c r="AC71" i="49"/>
  <c r="AB71" i="49"/>
  <c r="AA71" i="49"/>
  <c r="Z71" i="49"/>
  <c r="AJ70" i="49"/>
  <c r="AF70" i="49"/>
  <c r="AE70" i="49"/>
  <c r="AD70" i="49"/>
  <c r="AC70" i="49"/>
  <c r="AB70" i="49"/>
  <c r="AA70" i="49"/>
  <c r="Z70" i="49"/>
  <c r="AJ69" i="49"/>
  <c r="AF69" i="49"/>
  <c r="AE69" i="49"/>
  <c r="AD69" i="49"/>
  <c r="AC69" i="49"/>
  <c r="AB69" i="49"/>
  <c r="AA69" i="49"/>
  <c r="Z69" i="49"/>
  <c r="AJ68" i="49"/>
  <c r="AJ67" i="49"/>
  <c r="AJ66" i="49"/>
  <c r="AJ65" i="49"/>
  <c r="AJ64" i="49"/>
  <c r="AJ63" i="49"/>
  <c r="AJ62" i="49"/>
  <c r="AJ61" i="49"/>
  <c r="AJ60" i="49"/>
  <c r="AJ59" i="49"/>
  <c r="AJ58" i="49"/>
  <c r="AJ57" i="49"/>
  <c r="AJ56" i="49"/>
  <c r="AJ55" i="49"/>
  <c r="AJ54" i="49"/>
  <c r="AJ53" i="49"/>
  <c r="AJ52" i="49"/>
  <c r="AJ51" i="49"/>
  <c r="AJ50" i="49"/>
  <c r="AJ49" i="49"/>
  <c r="AJ48" i="49"/>
  <c r="AJ47" i="49"/>
  <c r="AJ46" i="49"/>
  <c r="AJ45" i="49"/>
  <c r="AJ44" i="49"/>
  <c r="AJ43" i="49"/>
  <c r="AJ42" i="49"/>
  <c r="AJ41" i="49"/>
  <c r="AJ40" i="49"/>
  <c r="AJ39" i="49"/>
  <c r="AJ38" i="49"/>
  <c r="AJ37" i="49"/>
  <c r="AJ36" i="49"/>
  <c r="AJ35" i="49"/>
  <c r="AJ34" i="49"/>
  <c r="AJ33" i="49"/>
  <c r="AJ32" i="49"/>
  <c r="AJ31" i="49"/>
  <c r="AJ30" i="49"/>
  <c r="AJ29" i="49"/>
  <c r="AJ28" i="49"/>
  <c r="AJ27" i="49"/>
  <c r="AJ26" i="49"/>
  <c r="AJ25" i="49"/>
  <c r="AJ24" i="49"/>
  <c r="AJ23" i="49"/>
  <c r="AJ22" i="49"/>
  <c r="AJ21" i="49"/>
  <c r="AJ20" i="49"/>
  <c r="AJ19" i="49"/>
  <c r="AJ18" i="49"/>
  <c r="AJ17" i="49"/>
  <c r="AJ16" i="49"/>
  <c r="AJ15" i="49"/>
  <c r="AJ14" i="49"/>
  <c r="AJ13" i="49"/>
  <c r="AJ12" i="49"/>
  <c r="AJ11" i="49"/>
  <c r="AJ10" i="49"/>
  <c r="AJ8" i="49"/>
  <c r="AJ7" i="49"/>
  <c r="AJ6" i="49"/>
  <c r="AJ5" i="49"/>
  <c r="AJ3" i="49"/>
  <c r="AJ9" i="49"/>
  <c r="AI3" i="49"/>
  <c r="AF68" i="49"/>
  <c r="AE68" i="49"/>
  <c r="AD68" i="49"/>
  <c r="AC68" i="49"/>
  <c r="AB68" i="49"/>
  <c r="AA68" i="49"/>
  <c r="AF67" i="49"/>
  <c r="AE67" i="49"/>
  <c r="AD67" i="49"/>
  <c r="AC67" i="49"/>
  <c r="AB67" i="49"/>
  <c r="AA67" i="49"/>
  <c r="AF66" i="49"/>
  <c r="AE66" i="49"/>
  <c r="AD66" i="49"/>
  <c r="AC66" i="49"/>
  <c r="AB66" i="49"/>
  <c r="AA66" i="49"/>
  <c r="AF65" i="49"/>
  <c r="AE65" i="49"/>
  <c r="AD65" i="49"/>
  <c r="AC65" i="49"/>
  <c r="AB65" i="49"/>
  <c r="AA65" i="49"/>
  <c r="AF64" i="49"/>
  <c r="AE64" i="49"/>
  <c r="AD64" i="49"/>
  <c r="AC64" i="49"/>
  <c r="AB64" i="49"/>
  <c r="AA64" i="49"/>
  <c r="AF63" i="49"/>
  <c r="AE63" i="49"/>
  <c r="AD63" i="49"/>
  <c r="AC63" i="49"/>
  <c r="AB63" i="49"/>
  <c r="AA63" i="49"/>
  <c r="AF62" i="49"/>
  <c r="AE62" i="49"/>
  <c r="AD62" i="49"/>
  <c r="AC62" i="49"/>
  <c r="AB62" i="49"/>
  <c r="AA62" i="49"/>
  <c r="AF61" i="49"/>
  <c r="AE61" i="49"/>
  <c r="AD61" i="49"/>
  <c r="AC61" i="49"/>
  <c r="AB61" i="49"/>
  <c r="AA61" i="49"/>
  <c r="AF60" i="49"/>
  <c r="AE60" i="49"/>
  <c r="AD60" i="49"/>
  <c r="AC60" i="49"/>
  <c r="AB60" i="49"/>
  <c r="AA60" i="49"/>
  <c r="AF59" i="49"/>
  <c r="AE59" i="49"/>
  <c r="AD59" i="49"/>
  <c r="AC59" i="49"/>
  <c r="AB59" i="49"/>
  <c r="AA59" i="49"/>
  <c r="AF58" i="49"/>
  <c r="AE58" i="49"/>
  <c r="AD58" i="49"/>
  <c r="AC58" i="49"/>
  <c r="AB58" i="49"/>
  <c r="AA58" i="49"/>
  <c r="AF57" i="49"/>
  <c r="AE57" i="49"/>
  <c r="AD57" i="49"/>
  <c r="AC57" i="49"/>
  <c r="AB57" i="49"/>
  <c r="AA57" i="49"/>
  <c r="AF56" i="49"/>
  <c r="AE56" i="49"/>
  <c r="AD56" i="49"/>
  <c r="AC56" i="49"/>
  <c r="AB56" i="49"/>
  <c r="AA56" i="49"/>
  <c r="AF55" i="49"/>
  <c r="AE55" i="49"/>
  <c r="AD55" i="49"/>
  <c r="AC55" i="49"/>
  <c r="AB55" i="49"/>
  <c r="AA55" i="49"/>
  <c r="AF54" i="49"/>
  <c r="AE54" i="49"/>
  <c r="AD54" i="49"/>
  <c r="AC54" i="49"/>
  <c r="AB54" i="49"/>
  <c r="AA54" i="49"/>
  <c r="AF53" i="49"/>
  <c r="AE53" i="49"/>
  <c r="AD53" i="49"/>
  <c r="AC53" i="49"/>
  <c r="AB53" i="49"/>
  <c r="AA53" i="49"/>
  <c r="AF52" i="49"/>
  <c r="AE52" i="49"/>
  <c r="AD52" i="49"/>
  <c r="AC52" i="49"/>
  <c r="AB52" i="49"/>
  <c r="AA52" i="49"/>
  <c r="AF51" i="49"/>
  <c r="AE51" i="49"/>
  <c r="AD51" i="49"/>
  <c r="AC51" i="49"/>
  <c r="AB51" i="49"/>
  <c r="AA51" i="49"/>
  <c r="AF50" i="49"/>
  <c r="AE50" i="49"/>
  <c r="AD50" i="49"/>
  <c r="AC50" i="49"/>
  <c r="AB50" i="49"/>
  <c r="AA50" i="49"/>
  <c r="AF49" i="49"/>
  <c r="AE49" i="49"/>
  <c r="AD49" i="49"/>
  <c r="AC49" i="49"/>
  <c r="AB49" i="49"/>
  <c r="AA49" i="49"/>
  <c r="AF48" i="49"/>
  <c r="AE48" i="49"/>
  <c r="AD48" i="49"/>
  <c r="AC48" i="49"/>
  <c r="AB48" i="49"/>
  <c r="AA48" i="49"/>
  <c r="AF47" i="49"/>
  <c r="AE47" i="49"/>
  <c r="AD47" i="49"/>
  <c r="AC47" i="49"/>
  <c r="AB47" i="49"/>
  <c r="AA47" i="49"/>
  <c r="AF46" i="49"/>
  <c r="AE46" i="49"/>
  <c r="AD46" i="49"/>
  <c r="AC46" i="49"/>
  <c r="AB46" i="49"/>
  <c r="AA46" i="49"/>
  <c r="AF45" i="49"/>
  <c r="AE45" i="49"/>
  <c r="AD45" i="49"/>
  <c r="AC45" i="49"/>
  <c r="AB45" i="49"/>
  <c r="AA45" i="49"/>
  <c r="AF44" i="49"/>
  <c r="AE44" i="49"/>
  <c r="AD44" i="49"/>
  <c r="AC44" i="49"/>
  <c r="AB44" i="49"/>
  <c r="AA44" i="49"/>
  <c r="AF43" i="49"/>
  <c r="AE43" i="49"/>
  <c r="AD43" i="49"/>
  <c r="AC43" i="49"/>
  <c r="AB43" i="49"/>
  <c r="AA43" i="49"/>
  <c r="AF42" i="49"/>
  <c r="AE42" i="49"/>
  <c r="AD42" i="49"/>
  <c r="AC42" i="49"/>
  <c r="AB42" i="49"/>
  <c r="AA42" i="49"/>
  <c r="AF41" i="49"/>
  <c r="AE41" i="49"/>
  <c r="AD41" i="49"/>
  <c r="AC41" i="49"/>
  <c r="AB41" i="49"/>
  <c r="AA41" i="49"/>
  <c r="AF40" i="49"/>
  <c r="AE40" i="49"/>
  <c r="AD40" i="49"/>
  <c r="AC40" i="49"/>
  <c r="AB40" i="49"/>
  <c r="AA40" i="49"/>
  <c r="AF39" i="49"/>
  <c r="AE39" i="49"/>
  <c r="AD39" i="49"/>
  <c r="AC39" i="49"/>
  <c r="AB39" i="49"/>
  <c r="AA39" i="49"/>
  <c r="AF38" i="49"/>
  <c r="AE38" i="49"/>
  <c r="AD38" i="49"/>
  <c r="AC38" i="49"/>
  <c r="AB38" i="49"/>
  <c r="AA38" i="49"/>
  <c r="AF37" i="49"/>
  <c r="AE37" i="49"/>
  <c r="AD37" i="49"/>
  <c r="AC37" i="49"/>
  <c r="AB37" i="49"/>
  <c r="AA37" i="49"/>
  <c r="AF36" i="49"/>
  <c r="AE36" i="49"/>
  <c r="AD36" i="49"/>
  <c r="AC36" i="49"/>
  <c r="AB36" i="49"/>
  <c r="AA36" i="49"/>
  <c r="AF35" i="49"/>
  <c r="AE35" i="49"/>
  <c r="AD35" i="49"/>
  <c r="AC35" i="49"/>
  <c r="AB35" i="49"/>
  <c r="AA35" i="49"/>
  <c r="AF34" i="49"/>
  <c r="AE34" i="49"/>
  <c r="AD34" i="49"/>
  <c r="AC34" i="49"/>
  <c r="AB34" i="49"/>
  <c r="AA34" i="49"/>
  <c r="AF33" i="49"/>
  <c r="AE33" i="49"/>
  <c r="AD33" i="49"/>
  <c r="AC33" i="49"/>
  <c r="AB33" i="49"/>
  <c r="AA33" i="49"/>
  <c r="AF32" i="49"/>
  <c r="AE32" i="49"/>
  <c r="AD32" i="49"/>
  <c r="AC32" i="49"/>
  <c r="AB32" i="49"/>
  <c r="AA32" i="49"/>
  <c r="AF31" i="49"/>
  <c r="AE31" i="49"/>
  <c r="AD31" i="49"/>
  <c r="AC31" i="49"/>
  <c r="AB31" i="49"/>
  <c r="AA31" i="49"/>
  <c r="AF30" i="49"/>
  <c r="AE30" i="49"/>
  <c r="AD30" i="49"/>
  <c r="AC30" i="49"/>
  <c r="AB30" i="49"/>
  <c r="AA30" i="49"/>
  <c r="AF29" i="49"/>
  <c r="AE29" i="49"/>
  <c r="AD29" i="49"/>
  <c r="AC29" i="49"/>
  <c r="AB29" i="49"/>
  <c r="AA29" i="49"/>
  <c r="AF28" i="49"/>
  <c r="AE28" i="49"/>
  <c r="AD28" i="49"/>
  <c r="AC28" i="49"/>
  <c r="AB28" i="49"/>
  <c r="AA28" i="49"/>
  <c r="AF27" i="49"/>
  <c r="AE27" i="49"/>
  <c r="AD27" i="49"/>
  <c r="AC27" i="49"/>
  <c r="AB27" i="49"/>
  <c r="AA27" i="49"/>
  <c r="AF26" i="49"/>
  <c r="AE26" i="49"/>
  <c r="AD26" i="49"/>
  <c r="AC26" i="49"/>
  <c r="AB26" i="49"/>
  <c r="AA26" i="49"/>
  <c r="AF25" i="49"/>
  <c r="AE25" i="49"/>
  <c r="AD25" i="49"/>
  <c r="AC25" i="49"/>
  <c r="AB25" i="49"/>
  <c r="AA25" i="49"/>
  <c r="AF24" i="49"/>
  <c r="AE24" i="49"/>
  <c r="AD24" i="49"/>
  <c r="AC24" i="49"/>
  <c r="AB24" i="49"/>
  <c r="AA24" i="49"/>
  <c r="AF23" i="49"/>
  <c r="AE23" i="49"/>
  <c r="AD23" i="49"/>
  <c r="AC23" i="49"/>
  <c r="AB23" i="49"/>
  <c r="AA23" i="49"/>
  <c r="AF22" i="49"/>
  <c r="AE22" i="49"/>
  <c r="AD22" i="49"/>
  <c r="AC22" i="49"/>
  <c r="AB22" i="49"/>
  <c r="AA22" i="49"/>
  <c r="AF21" i="49"/>
  <c r="AE21" i="49"/>
  <c r="AD21" i="49"/>
  <c r="AC21" i="49"/>
  <c r="AB21" i="49"/>
  <c r="AA21" i="49"/>
  <c r="AF20" i="49"/>
  <c r="AE20" i="49"/>
  <c r="AD20" i="49"/>
  <c r="AC20" i="49"/>
  <c r="AB20" i="49"/>
  <c r="AA20" i="49"/>
  <c r="AF19" i="49"/>
  <c r="AE19" i="49"/>
  <c r="AD19" i="49"/>
  <c r="AC19" i="49"/>
  <c r="AB19" i="49"/>
  <c r="AA19" i="49"/>
  <c r="AF18" i="49"/>
  <c r="AE18" i="49"/>
  <c r="AD18" i="49"/>
  <c r="AC18" i="49"/>
  <c r="AB18" i="49"/>
  <c r="AA18" i="49"/>
  <c r="AF17" i="49"/>
  <c r="AE17" i="49"/>
  <c r="AD17" i="49"/>
  <c r="AC17" i="49"/>
  <c r="AB17" i="49"/>
  <c r="AA17" i="49"/>
  <c r="AF16" i="49"/>
  <c r="AE16" i="49"/>
  <c r="AD16" i="49"/>
  <c r="AC16" i="49"/>
  <c r="AB16" i="49"/>
  <c r="AA16" i="49"/>
  <c r="AF15" i="49"/>
  <c r="AE15" i="49"/>
  <c r="AD15" i="49"/>
  <c r="AC15" i="49"/>
  <c r="AB15" i="49"/>
  <c r="AA15" i="49"/>
  <c r="AF14" i="49"/>
  <c r="AE14" i="49"/>
  <c r="AD14" i="49"/>
  <c r="AC14" i="49"/>
  <c r="AB14" i="49"/>
  <c r="AA14" i="49"/>
  <c r="AF13" i="49"/>
  <c r="AE13" i="49"/>
  <c r="AD13" i="49"/>
  <c r="AC13" i="49"/>
  <c r="AB13" i="49"/>
  <c r="AA13" i="49"/>
  <c r="AF12" i="49"/>
  <c r="AE12" i="49"/>
  <c r="AD12" i="49"/>
  <c r="AC12" i="49"/>
  <c r="AB12" i="49"/>
  <c r="AA12" i="49"/>
  <c r="AF11" i="49"/>
  <c r="AE11" i="49"/>
  <c r="AD11" i="49"/>
  <c r="AC11" i="49"/>
  <c r="AB11" i="49"/>
  <c r="AA11" i="49"/>
  <c r="AF10" i="49"/>
  <c r="AE10" i="49"/>
  <c r="AD10" i="49"/>
  <c r="AC10" i="49"/>
  <c r="AB10" i="49"/>
  <c r="AA10" i="49"/>
  <c r="AF9" i="49"/>
  <c r="AE9" i="49"/>
  <c r="AD9" i="49"/>
  <c r="AC9" i="49"/>
  <c r="AB9" i="49"/>
  <c r="AA9" i="49"/>
  <c r="AF8" i="49"/>
  <c r="AE8" i="49"/>
  <c r="AD8" i="49"/>
  <c r="AC8" i="49"/>
  <c r="AB8" i="49"/>
  <c r="AA8" i="49"/>
  <c r="AF7" i="49"/>
  <c r="AE7" i="49"/>
  <c r="AD7" i="49"/>
  <c r="AC7" i="49"/>
  <c r="AB7" i="49"/>
  <c r="AA7" i="49"/>
  <c r="AF6" i="49"/>
  <c r="AE6" i="49"/>
  <c r="AD6" i="49"/>
  <c r="AC6" i="49"/>
  <c r="AB6" i="49"/>
  <c r="AA6" i="49"/>
  <c r="AF5" i="49"/>
  <c r="AE5" i="49"/>
  <c r="AD5" i="49"/>
  <c r="AC5" i="49"/>
  <c r="AB5" i="49"/>
  <c r="AA5" i="49"/>
  <c r="AF3" i="49"/>
  <c r="AE3" i="49"/>
  <c r="AD3" i="49"/>
  <c r="AC3" i="49"/>
  <c r="AB3" i="49"/>
  <c r="AA3" i="49"/>
  <c r="R54" i="10"/>
  <c r="R53" i="10"/>
  <c r="R52" i="10"/>
  <c r="R51" i="10"/>
  <c r="R50" i="10"/>
  <c r="R49" i="10"/>
  <c r="R48" i="10"/>
  <c r="R47" i="10"/>
  <c r="R46" i="10"/>
  <c r="R45" i="10"/>
  <c r="R44" i="10"/>
  <c r="R43" i="10"/>
  <c r="R42" i="10"/>
  <c r="R41" i="10"/>
  <c r="R40" i="10"/>
  <c r="R39" i="10"/>
  <c r="R38" i="10"/>
  <c r="R37" i="10"/>
  <c r="R36" i="10"/>
  <c r="R35" i="10"/>
  <c r="R34" i="10"/>
  <c r="R33" i="10"/>
  <c r="R32" i="10"/>
  <c r="R31" i="10"/>
  <c r="R30" i="10"/>
  <c r="R29" i="10"/>
  <c r="R28" i="10"/>
  <c r="R27" i="10"/>
  <c r="R26" i="10"/>
  <c r="R25" i="10"/>
  <c r="R24" i="10"/>
  <c r="R23" i="10"/>
  <c r="R22" i="10"/>
  <c r="R21" i="10"/>
  <c r="R20" i="10"/>
  <c r="R19" i="10"/>
  <c r="R18" i="10"/>
  <c r="R17" i="10"/>
  <c r="R16" i="10"/>
  <c r="R15" i="10"/>
  <c r="R14" i="10"/>
  <c r="R13" i="10"/>
  <c r="R12" i="10"/>
  <c r="R11" i="10"/>
  <c r="R10" i="10"/>
  <c r="R9" i="10"/>
  <c r="R8" i="10"/>
  <c r="R7" i="10"/>
  <c r="R6" i="10"/>
  <c r="R5" i="10"/>
  <c r="R4" i="10"/>
  <c r="R3" i="10"/>
  <c r="R2" i="10"/>
  <c r="K1" i="10"/>
  <c r="J1" i="10"/>
  <c r="I1" i="10"/>
  <c r="G8" i="49"/>
  <c r="Z33" i="49"/>
  <c r="Z29" i="49"/>
  <c r="Z32" i="49"/>
  <c r="Z31" i="49"/>
  <c r="Z12" i="49"/>
  <c r="Z11" i="49"/>
  <c r="Z28" i="49"/>
  <c r="Z10" i="49"/>
  <c r="Z26" i="49"/>
  <c r="Z25" i="49"/>
  <c r="Z24" i="49"/>
  <c r="Z23" i="49"/>
  <c r="Z22" i="49"/>
  <c r="Z21" i="49"/>
  <c r="Z20" i="49"/>
  <c r="Z19" i="49"/>
  <c r="Z18" i="49"/>
  <c r="Z17" i="49"/>
  <c r="Z16" i="49"/>
  <c r="Z15" i="49"/>
  <c r="Z14" i="49"/>
  <c r="Z9" i="49"/>
  <c r="Z8" i="49"/>
  <c r="Z7" i="49"/>
  <c r="Z6" i="49"/>
  <c r="Z5" i="49"/>
  <c r="Z3" i="49"/>
  <c r="G10" i="49"/>
  <c r="G11" i="49"/>
  <c r="Z68" i="49"/>
  <c r="Z67" i="49"/>
  <c r="Z66" i="49"/>
  <c r="Z65" i="49"/>
  <c r="Z64" i="49"/>
  <c r="Z63" i="49"/>
  <c r="Z62" i="49"/>
  <c r="Z61" i="49"/>
  <c r="Z60" i="49"/>
  <c r="Z59" i="49"/>
  <c r="Z58" i="49"/>
  <c r="Z57" i="49"/>
  <c r="Z56" i="49"/>
  <c r="Z55" i="49"/>
  <c r="Z54" i="49"/>
  <c r="Z53" i="49"/>
  <c r="Z52" i="49"/>
  <c r="Z51" i="49"/>
  <c r="Z50" i="49"/>
  <c r="Z49" i="49"/>
  <c r="Z48" i="49"/>
  <c r="Z47" i="49"/>
  <c r="Z46" i="49"/>
  <c r="Z45" i="49"/>
  <c r="Z44" i="49"/>
  <c r="Z43" i="49"/>
  <c r="Z42" i="49"/>
  <c r="Z41" i="49"/>
  <c r="Z40" i="49"/>
  <c r="Z39" i="49"/>
  <c r="Z38" i="49"/>
  <c r="Z37" i="49"/>
  <c r="Z36" i="49"/>
  <c r="Z35" i="49"/>
  <c r="Z34" i="49"/>
  <c r="G12" i="49"/>
  <c r="G13" i="49"/>
  <c r="G14" i="49"/>
  <c r="G15" i="49"/>
  <c r="G16" i="49"/>
  <c r="G17" i="49"/>
  <c r="G18" i="49"/>
  <c r="G19" i="49"/>
  <c r="G20" i="49"/>
  <c r="G21" i="49"/>
  <c r="G22" i="49"/>
  <c r="G23" i="49"/>
  <c r="G24" i="49"/>
  <c r="G25" i="49"/>
  <c r="G26" i="49"/>
  <c r="G27" i="49"/>
  <c r="G28" i="49"/>
  <c r="G29" i="49"/>
  <c r="G30" i="49"/>
  <c r="G31" i="49"/>
  <c r="G32" i="49"/>
  <c r="Z30" i="49"/>
  <c r="G33" i="49"/>
  <c r="G34" i="49"/>
  <c r="G35" i="49"/>
  <c r="G36" i="49"/>
  <c r="G37" i="49"/>
  <c r="G38" i="49"/>
  <c r="G39" i="49"/>
  <c r="G40" i="49"/>
  <c r="G41" i="49"/>
  <c r="G42" i="49"/>
  <c r="G43" i="49"/>
  <c r="G44" i="49"/>
  <c r="G45" i="49"/>
  <c r="G46" i="49"/>
  <c r="G47" i="49"/>
  <c r="G48" i="49"/>
  <c r="G49" i="49"/>
  <c r="G50" i="49"/>
  <c r="G51" i="49"/>
  <c r="G52" i="49"/>
  <c r="G53" i="49"/>
  <c r="G54" i="49"/>
  <c r="G55" i="49"/>
  <c r="G56" i="49"/>
  <c r="G57" i="49"/>
  <c r="G58" i="49"/>
  <c r="G59" i="49"/>
  <c r="G60" i="49"/>
  <c r="G61" i="49"/>
  <c r="G62" i="49"/>
  <c r="G63" i="49"/>
  <c r="G64" i="49"/>
  <c r="G65" i="49"/>
  <c r="G66" i="49"/>
  <c r="G67" i="49"/>
  <c r="G68" i="49"/>
  <c r="G69" i="49"/>
  <c r="G70" i="49"/>
  <c r="G71" i="49"/>
  <c r="G72" i="49"/>
  <c r="G73" i="49"/>
  <c r="G74" i="49"/>
  <c r="G75" i="49"/>
  <c r="G76" i="49"/>
  <c r="G77" i="49"/>
  <c r="G78" i="49"/>
  <c r="G79" i="49"/>
  <c r="G80" i="49"/>
  <c r="G81" i="49"/>
  <c r="G82" i="49"/>
  <c r="G83" i="49"/>
  <c r="G84" i="49"/>
  <c r="G85" i="49"/>
  <c r="G86" i="49"/>
  <c r="G87" i="49"/>
  <c r="G88" i="49"/>
  <c r="G89" i="49"/>
  <c r="G90" i="49"/>
  <c r="G91" i="49"/>
  <c r="G92" i="49"/>
  <c r="G93" i="49"/>
  <c r="G94" i="49"/>
  <c r="G95" i="49"/>
  <c r="G96" i="49"/>
  <c r="G97" i="49"/>
  <c r="G98" i="49"/>
  <c r="G99" i="49"/>
  <c r="G100" i="49"/>
  <c r="N5" i="10" l="1"/>
  <c r="AH6" i="49"/>
  <c r="AI5" i="49"/>
  <c r="N12" i="10"/>
  <c r="N4" i="10"/>
  <c r="N17" i="10"/>
  <c r="N13" i="10"/>
  <c r="N19" i="10"/>
  <c r="N9" i="10"/>
  <c r="N15" i="10"/>
  <c r="N16" i="10"/>
  <c r="N11" i="10"/>
  <c r="N7" i="10"/>
  <c r="N8" i="10"/>
  <c r="N10" i="10"/>
  <c r="N18" i="10"/>
  <c r="N14" i="10"/>
  <c r="N3" i="10"/>
  <c r="N6" i="10"/>
  <c r="N20" i="10"/>
  <c r="N2" i="10"/>
  <c r="AI6" i="49" l="1"/>
  <c r="AH7" i="49"/>
  <c r="AH8" i="49" l="1"/>
  <c r="AI7" i="49"/>
  <c r="G7" i="49" s="1"/>
  <c r="AH9" i="49" l="1"/>
  <c r="AI8" i="49"/>
  <c r="AI9" i="49" l="1"/>
  <c r="G9" i="49" s="1"/>
  <c r="AH10" i="49"/>
  <c r="AI10" i="49" l="1"/>
  <c r="AH11" i="49"/>
  <c r="AH12" i="49" l="1"/>
  <c r="AI11" i="49"/>
  <c r="AH13" i="49" l="1"/>
  <c r="AI12" i="49"/>
  <c r="AI13" i="49" l="1"/>
  <c r="AH14" i="49"/>
  <c r="AH15" i="49" l="1"/>
  <c r="AI14" i="49"/>
  <c r="AI15" i="49" l="1"/>
  <c r="AH16" i="49"/>
  <c r="AI16" i="49" l="1"/>
  <c r="AH17" i="49"/>
  <c r="AI17" i="49" l="1"/>
  <c r="AH18" i="49"/>
  <c r="AH19" i="49" l="1"/>
  <c r="AI18" i="49"/>
  <c r="AH20" i="49" l="1"/>
  <c r="AI19" i="49"/>
  <c r="AH21" i="49" l="1"/>
  <c r="AI20" i="49"/>
  <c r="AH22" i="49" l="1"/>
  <c r="AI21" i="49"/>
  <c r="AH23" i="49" l="1"/>
  <c r="AI22" i="49"/>
  <c r="AI23" i="49" l="1"/>
  <c r="AH24" i="49"/>
  <c r="AI24" i="49" l="1"/>
  <c r="AH25" i="49"/>
  <c r="AI25" i="49" l="1"/>
  <c r="AH26" i="49"/>
  <c r="AH27" i="49" l="1"/>
  <c r="AI26" i="49"/>
  <c r="AH28" i="49" l="1"/>
  <c r="AI27" i="49"/>
  <c r="AH29" i="49" l="1"/>
  <c r="AI28" i="49"/>
  <c r="AH30" i="49" l="1"/>
  <c r="AI29" i="49"/>
  <c r="AH31" i="49" l="1"/>
  <c r="AI30" i="49"/>
  <c r="AI31" i="49" l="1"/>
  <c r="AH32" i="49"/>
  <c r="AH33" i="49" l="1"/>
  <c r="AI32" i="49"/>
  <c r="AH34" i="49" l="1"/>
  <c r="AI33" i="49"/>
  <c r="AH35" i="49" l="1"/>
  <c r="AI34" i="49"/>
  <c r="AH36" i="49" l="1"/>
  <c r="AI35" i="49"/>
  <c r="AH37" i="49" l="1"/>
  <c r="AI36" i="49"/>
  <c r="AI37" i="49" l="1"/>
  <c r="AH38" i="49"/>
  <c r="AI38" i="49" l="1"/>
  <c r="AH39" i="49"/>
  <c r="AH40" i="49" l="1"/>
  <c r="AI39" i="49"/>
  <c r="AI40" i="49" l="1"/>
  <c r="AH41" i="49"/>
  <c r="AH42" i="49" l="1"/>
  <c r="AI41" i="49"/>
  <c r="AH43" i="49" l="1"/>
  <c r="AI42" i="49"/>
  <c r="AH44" i="49" l="1"/>
  <c r="AI43" i="49"/>
  <c r="AH45" i="49" l="1"/>
  <c r="AI44" i="49"/>
  <c r="AH46" i="49" l="1"/>
  <c r="AI45" i="49"/>
  <c r="AI46" i="49" l="1"/>
  <c r="AH47" i="49"/>
  <c r="AH48" i="49" l="1"/>
  <c r="AI47" i="49"/>
  <c r="AI48" i="49" l="1"/>
  <c r="AH49" i="49"/>
  <c r="AH50" i="49" l="1"/>
  <c r="AI49" i="49"/>
  <c r="AH51" i="49" l="1"/>
  <c r="AI50" i="49"/>
  <c r="AH52" i="49" l="1"/>
  <c r="AI51" i="49"/>
  <c r="AH53" i="49" l="1"/>
  <c r="AI52" i="49"/>
  <c r="AI53" i="49" l="1"/>
  <c r="AH54" i="49"/>
  <c r="AI54" i="49" l="1"/>
  <c r="AH55" i="49"/>
  <c r="AH56" i="49" l="1"/>
  <c r="AI55" i="49"/>
  <c r="AI56" i="49" l="1"/>
  <c r="AH57" i="49"/>
  <c r="AH58" i="49" l="1"/>
  <c r="AI57" i="49"/>
  <c r="AH59" i="49" l="1"/>
  <c r="AI58" i="49"/>
  <c r="AH60" i="49" l="1"/>
  <c r="AI59" i="49"/>
  <c r="AH61" i="49" l="1"/>
  <c r="AI60" i="49"/>
  <c r="AH62" i="49" l="1"/>
  <c r="AI61" i="49"/>
  <c r="AI62" i="49" l="1"/>
  <c r="AH63" i="49"/>
  <c r="AH64" i="49" l="1"/>
  <c r="AI63" i="49"/>
  <c r="AI64" i="49" l="1"/>
  <c r="AH65" i="49"/>
  <c r="AH66" i="49" l="1"/>
  <c r="AI65" i="49"/>
  <c r="AH67" i="49" l="1"/>
  <c r="AI66" i="49"/>
  <c r="AH68" i="49" l="1"/>
  <c r="AI67" i="49"/>
  <c r="AH69" i="49" l="1"/>
  <c r="AI68" i="49"/>
  <c r="AI69" i="49" l="1"/>
  <c r="AH70" i="49"/>
  <c r="AH71" i="49" l="1"/>
  <c r="AI70" i="49"/>
  <c r="AI71" i="49" l="1"/>
  <c r="AH72" i="49"/>
  <c r="AI72" i="49" l="1"/>
  <c r="AH73" i="49"/>
  <c r="AH74" i="49" l="1"/>
  <c r="AI73" i="49"/>
  <c r="AI74" i="49" l="1"/>
  <c r="AH75" i="49"/>
  <c r="AH76" i="49" l="1"/>
  <c r="AI75" i="49"/>
  <c r="AH77" i="49" l="1"/>
  <c r="AI76" i="49"/>
  <c r="AI77" i="49" l="1"/>
  <c r="AH78" i="49"/>
  <c r="AI78" i="49" l="1"/>
  <c r="AH79" i="49"/>
  <c r="AI79" i="49" l="1"/>
  <c r="AH80" i="49"/>
  <c r="AI80" i="49" l="1"/>
  <c r="AH81" i="49"/>
  <c r="AH82" i="49" l="1"/>
  <c r="AI81" i="49"/>
  <c r="AH83" i="49" l="1"/>
  <c r="AI82" i="49"/>
  <c r="AI83" i="49" l="1"/>
  <c r="AH84" i="49"/>
  <c r="AH85" i="49" l="1"/>
  <c r="AI84" i="49"/>
  <c r="AH86" i="49" l="1"/>
  <c r="AI85" i="49"/>
  <c r="AI86" i="49" l="1"/>
  <c r="AH87" i="49"/>
  <c r="AI87" i="49" l="1"/>
  <c r="AH88" i="49"/>
  <c r="AI88" i="49" l="1"/>
  <c r="AH89" i="49"/>
  <c r="AI89" i="49" l="1"/>
  <c r="AH90" i="49"/>
  <c r="AI90" i="49" l="1"/>
  <c r="AH91" i="49"/>
  <c r="AH92" i="49" l="1"/>
  <c r="AI91" i="49"/>
  <c r="AH93" i="49" l="1"/>
  <c r="AI92" i="49"/>
  <c r="AH94" i="49" l="1"/>
  <c r="AI93" i="49"/>
  <c r="AI94" i="49" l="1"/>
  <c r="AH95" i="49"/>
  <c r="AI95" i="49" l="1"/>
  <c r="AH96" i="49"/>
  <c r="AI96" i="49" l="1"/>
  <c r="AH97" i="49"/>
  <c r="AH98" i="49" l="1"/>
  <c r="AI97" i="49"/>
  <c r="AH99" i="49" l="1"/>
  <c r="AI98" i="49"/>
  <c r="AI99" i="49" l="1"/>
  <c r="AH100" i="49"/>
  <c r="AI100" i="49" s="1"/>
</calcChain>
</file>

<file path=xl/sharedStrings.xml><?xml version="1.0" encoding="utf-8"?>
<sst xmlns="http://schemas.openxmlformats.org/spreadsheetml/2006/main" count="796" uniqueCount="542">
  <si>
    <t>Source</t>
  </si>
  <si>
    <t>SPAR</t>
  </si>
  <si>
    <t>indicator 1</t>
  </si>
  <si>
    <t>indicator 3</t>
  </si>
  <si>
    <t>indicator 4</t>
  </si>
  <si>
    <t>indicator 5</t>
  </si>
  <si>
    <t>indicator 6</t>
  </si>
  <si>
    <t>Yes</t>
  </si>
  <si>
    <t xml:space="preserve">If you need to add more line, please copy a line within the NAPHS table and then click "insert copied Cell" </t>
  </si>
  <si>
    <t>Choosen source</t>
  </si>
  <si>
    <t>set of capacities</t>
  </si>
  <si>
    <t>Assessment</t>
  </si>
  <si>
    <t>thematic areas</t>
  </si>
  <si>
    <t>Nb_indic_thematic_area</t>
  </si>
  <si>
    <t>Indicator 2</t>
  </si>
  <si>
    <t>indicators</t>
  </si>
  <si>
    <t>activtity code</t>
  </si>
  <si>
    <t>area</t>
  </si>
  <si>
    <t>5 years Strategic Plan</t>
  </si>
  <si>
    <t>P.1.1.</t>
  </si>
  <si>
    <t>P.1.2.</t>
  </si>
  <si>
    <t>No</t>
  </si>
  <si>
    <t>P.1.3.</t>
  </si>
  <si>
    <t>Local</t>
  </si>
  <si>
    <t>P.2.1.</t>
  </si>
  <si>
    <t>P.3.1.</t>
  </si>
  <si>
    <t>P.3.2.</t>
  </si>
  <si>
    <t>P.3.3.</t>
  </si>
  <si>
    <t>P.3.4.</t>
  </si>
  <si>
    <t>P.4.1.</t>
  </si>
  <si>
    <t>P.4.2.</t>
  </si>
  <si>
    <t>P.5.1.</t>
  </si>
  <si>
    <t>P.5.2.</t>
  </si>
  <si>
    <t>P.6.1.</t>
  </si>
  <si>
    <t>R3. Health services provision</t>
  </si>
  <si>
    <t>P.6.2.</t>
  </si>
  <si>
    <t>P.7.1.</t>
  </si>
  <si>
    <t>R.5.5 Dynamic Listening and Rumour Management</t>
  </si>
  <si>
    <t>P.7.2.</t>
  </si>
  <si>
    <t>D.1.1.</t>
  </si>
  <si>
    <t>D.1.2.</t>
  </si>
  <si>
    <t>D.1.3.</t>
  </si>
  <si>
    <t>P1.1. Legal instruments</t>
  </si>
  <si>
    <t>P1.2. Gender equity and equality in health emergencies</t>
  </si>
  <si>
    <t>D.1.4.</t>
  </si>
  <si>
    <t>D.2.1.</t>
  </si>
  <si>
    <t>D.2.2.</t>
  </si>
  <si>
    <t>D.2.3.</t>
  </si>
  <si>
    <t>D.3.1.</t>
  </si>
  <si>
    <t>D.3.2.</t>
  </si>
  <si>
    <t>D.4.1.</t>
  </si>
  <si>
    <t>D.4.2.</t>
  </si>
  <si>
    <t>D.4.3.</t>
  </si>
  <si>
    <t>D.4.4.</t>
  </si>
  <si>
    <t>R.1.1.</t>
  </si>
  <si>
    <t>R1.5. Emergency logistic and supply chain management</t>
  </si>
  <si>
    <t>R1.6. Research, development and innovation</t>
  </si>
  <si>
    <t>R.1.2.</t>
  </si>
  <si>
    <t>R.2.1.</t>
  </si>
  <si>
    <t>R.2.2.</t>
  </si>
  <si>
    <t>R.2.3.</t>
  </si>
  <si>
    <t>R.3.1.</t>
  </si>
  <si>
    <t>R.4.1.</t>
  </si>
  <si>
    <t>R.4.2.</t>
  </si>
  <si>
    <t>RE2. Enabling environment in place for management of radiological and nuclear emergencies</t>
  </si>
  <si>
    <t>R.4.3.</t>
  </si>
  <si>
    <t>SPAR 2</t>
  </si>
  <si>
    <t>R.5.1.</t>
  </si>
  <si>
    <t>R.5.2.</t>
  </si>
  <si>
    <t>R.5.3.</t>
  </si>
  <si>
    <t>R.5.4.</t>
  </si>
  <si>
    <t>R.5.5.</t>
  </si>
  <si>
    <t>PoE.1.</t>
  </si>
  <si>
    <t>PoE.2.</t>
  </si>
  <si>
    <t>CE.1.</t>
  </si>
  <si>
    <t>CE.2.</t>
  </si>
  <si>
    <t>RE.1.</t>
  </si>
  <si>
    <t>RE.2.</t>
  </si>
  <si>
    <t>P1.1.</t>
  </si>
  <si>
    <t>P1.2.</t>
  </si>
  <si>
    <t>C14.1 Resources for detection and alert</t>
  </si>
  <si>
    <t>P2.1.</t>
  </si>
  <si>
    <t>C15.1 Capacity and resources</t>
  </si>
  <si>
    <t>P2.2.</t>
  </si>
  <si>
    <t>P3.1.</t>
  </si>
  <si>
    <t>P3.2.</t>
  </si>
  <si>
    <t>P3.3.</t>
  </si>
  <si>
    <t>P4.1.</t>
  </si>
  <si>
    <t>P4.2.</t>
  </si>
  <si>
    <t>P4.3.</t>
  </si>
  <si>
    <t>P4.4.</t>
  </si>
  <si>
    <t>P4.5.</t>
  </si>
  <si>
    <t>P5.1.</t>
  </si>
  <si>
    <t>P5.2.</t>
  </si>
  <si>
    <t>P5.3.</t>
  </si>
  <si>
    <t>P6.1.</t>
  </si>
  <si>
    <t>P6.2.</t>
  </si>
  <si>
    <t>P7.1.</t>
  </si>
  <si>
    <t>P7.2.</t>
  </si>
  <si>
    <t>P8.1.</t>
  </si>
  <si>
    <t>P8.2.</t>
  </si>
  <si>
    <t>P8.3.</t>
  </si>
  <si>
    <t>D1.1.</t>
  </si>
  <si>
    <t>D1.2.</t>
  </si>
  <si>
    <t>D1.3.</t>
  </si>
  <si>
    <t>D1.4.</t>
  </si>
  <si>
    <t>D2.1.</t>
  </si>
  <si>
    <t>D2.2.</t>
  </si>
  <si>
    <t>D2.3.</t>
  </si>
  <si>
    <t>D3.1.</t>
  </si>
  <si>
    <t>D3.2.</t>
  </si>
  <si>
    <t>D3.3.</t>
  </si>
  <si>
    <t>D3.4.</t>
  </si>
  <si>
    <t>R1.1.</t>
  </si>
  <si>
    <t>R1.2.</t>
  </si>
  <si>
    <t>R1.3.</t>
  </si>
  <si>
    <t>R1.4.</t>
  </si>
  <si>
    <t>R1.5.</t>
  </si>
  <si>
    <t>R1.6.</t>
  </si>
  <si>
    <t>R2.1.</t>
  </si>
  <si>
    <t>R3.1.</t>
  </si>
  <si>
    <t>R3.2.</t>
  </si>
  <si>
    <t>R3.3.</t>
  </si>
  <si>
    <t>R4.1.</t>
  </si>
  <si>
    <t>R4.2.</t>
  </si>
  <si>
    <t>R4.3.</t>
  </si>
  <si>
    <t>R5.1.</t>
  </si>
  <si>
    <t>R5.2.</t>
  </si>
  <si>
    <t>R5.3.</t>
  </si>
  <si>
    <t>PoE1.</t>
  </si>
  <si>
    <t>PoE2.</t>
  </si>
  <si>
    <t>PoE3.</t>
  </si>
  <si>
    <t>CE1.</t>
  </si>
  <si>
    <t>CE2.</t>
  </si>
  <si>
    <t>RE1.</t>
  </si>
  <si>
    <t>RE2.</t>
  </si>
  <si>
    <t>C01.1.</t>
  </si>
  <si>
    <t>C01.2.</t>
  </si>
  <si>
    <t>C02.1.</t>
  </si>
  <si>
    <t>C02.3.</t>
  </si>
  <si>
    <t>C02.2.</t>
  </si>
  <si>
    <t>C03.1.</t>
  </si>
  <si>
    <t>C03.2.</t>
  </si>
  <si>
    <t>C04.2.</t>
  </si>
  <si>
    <t>C04.3.</t>
  </si>
  <si>
    <t>C04.4.</t>
  </si>
  <si>
    <t>C04.5.</t>
  </si>
  <si>
    <t>C04.1.</t>
  </si>
  <si>
    <t>C05.1.</t>
  </si>
  <si>
    <t>C05.2.</t>
  </si>
  <si>
    <t>C06.1.</t>
  </si>
  <si>
    <t>C06.2.</t>
  </si>
  <si>
    <t>C07.3.</t>
  </si>
  <si>
    <t>C07.2.</t>
  </si>
  <si>
    <t>C07.1.</t>
  </si>
  <si>
    <t>C08.1.</t>
  </si>
  <si>
    <t>C08.2.</t>
  </si>
  <si>
    <t>C08.3.</t>
  </si>
  <si>
    <t>C09.1.</t>
  </si>
  <si>
    <t>C09.2.</t>
  </si>
  <si>
    <t>C09.3.</t>
  </si>
  <si>
    <t>C11.1.</t>
  </si>
  <si>
    <t>C11.2.</t>
  </si>
  <si>
    <t>C12.1.</t>
  </si>
  <si>
    <t>C13.1.</t>
  </si>
  <si>
    <t>C14.1.</t>
  </si>
  <si>
    <t>C15.1.</t>
  </si>
  <si>
    <t>All the data in this worksheet are needed for the integrity of this Excel File.  Deleting and changing any of this data can cause major malfunction in the Excel file.</t>
  </si>
  <si>
    <t xml:space="preserve">DO NOT CHANGE DATA IN THE YELLOW COLUMNS.  THESE CELLS CONTAINS FORMULAS THAT SHOUD NOT BE CHANGED. </t>
  </si>
  <si>
    <t>Dashboard implementation</t>
  </si>
  <si>
    <t>Guetamala</t>
  </si>
  <si>
    <t>Instrucciones sobre cómo utilizar esta herramienta Excel para la elaboración y el seguimiento de un PANSS</t>
  </si>
  <si>
    <t>1.  Comience en la hoja de reseña denominada «1_setup»</t>
  </si>
  <si>
    <t>Nombre del campo</t>
  </si>
  <si>
    <t>Descripción</t>
  </si>
  <si>
    <t>Formato específico</t>
  </si>
  <si>
    <t>Obligatorio o no</t>
  </si>
  <si>
    <t>Nombre del país</t>
  </si>
  <si>
    <t>Introduzca el nombre del país para el que se está elaborando el PANSS</t>
  </si>
  <si>
    <t>Texto libre</t>
  </si>
  <si>
    <t>Obligatorio</t>
  </si>
  <si>
    <t>Tipo de plan</t>
  </si>
  <si>
    <t xml:space="preserve">Especifique si el plan que está elaborando es: - Un plan estratégico de 5 años o un plan operacional de 1 a 2 años.
</t>
  </si>
  <si>
    <t>Menú desplegable</t>
  </si>
  <si>
    <t>Conjunto de indicadores utilizados para el PANSS</t>
  </si>
  <si>
    <r>
      <t xml:space="preserve">El PANSS debe estructurarse en función de un conjunto de indicadores.  Usted puede decidir utilizar las capacidades y los indicadores conexos de:  - La evaluación externa conjunta (EEC) (versión 2), si su EEC se realizó antes de abril de 2022 -La EEC (versión 3), si ha realizado una EEC utilizando los nuevos conjuntos de indicadores EEC (después de abril de 2022) - El instrumento de autoevaluación para la presentación anual de informes de los Estados Partes, si no ha realizado un EEC recientemente, puede estructurar su PANSS utilizando las capacidades de dicho instrumento de autoevaluación y los indicadores conexos. NOTA: Una vez que haya introducido esta información básica en la hoja de reseña «1_setup», </t>
    </r>
    <r>
      <rPr>
        <b/>
        <sz val="11"/>
        <color theme="1"/>
        <rFont val="Tenorite"/>
      </rPr>
      <t>no debe modificarla</t>
    </r>
    <r>
      <rPr>
        <sz val="11"/>
        <color theme="1"/>
        <rFont val="Tenorite"/>
      </rPr>
      <t xml:space="preserve"> durante la elaboración de su PANSS. Cambiar el conjunto de indicadores dañaría la integridad del plan y la capacidad de supervisar su aplicación. </t>
    </r>
    <r>
      <rPr>
        <b/>
        <u/>
        <sz val="11"/>
        <color rgb="FFFF0000"/>
        <rFont val="Tenorite"/>
      </rPr>
      <t/>
    </r>
  </si>
  <si>
    <t>Fecha de inicio del plan</t>
  </si>
  <si>
    <t>Introduzca la fecha de inicio de nuestro PANSS</t>
  </si>
  <si>
    <t>Formato de fecha</t>
  </si>
  <si>
    <t>Fecha de finalización del plan</t>
  </si>
  <si>
    <t>Introduzca la fecha de finalización de nuestro PANSS</t>
  </si>
  <si>
    <t>Formato de fecha                                                                                                     - La fecha de finalización del plan debe ser posterior a la fecha de inicio</t>
  </si>
  <si>
    <t>2. Elabore el PANSS en la hoja de reseña denominada «PANSS»</t>
  </si>
  <si>
    <t>En la hoja de reseña «PANSS», cada línea corresponde a una actividad detallada que usted desea incluir en su PANSS.  A continuación se describe información necesaria de diversa índole</t>
  </si>
  <si>
    <t>Obligatorio o facultativo</t>
  </si>
  <si>
    <t>Área técnica</t>
  </si>
  <si>
    <t>Cada medida y actividad detallada debe vincularse a un área técnica (también denominada capacidad del RSI). Un menú desplegable le proporcionará la lista de áreas técnicas.</t>
  </si>
  <si>
    <t>Indicador</t>
  </si>
  <si>
    <t>Una vez que haya seleccionado un «área técnica», deberá asignar un indicador específico a su actividad.  Un menú desplegable le proporcionará la lista de indicadores vinculados al área técnica</t>
  </si>
  <si>
    <t>Medidas estratégicas/punto de referencia</t>
  </si>
  <si>
    <r>
      <t xml:space="preserve">Describa la medida estratégica de alto nivel que tiene previsto aplicar. Si está utilizando el punto de referencia del RSI para fundamentar la elaboración de su PANSS, podrá utilizar los puntos de referencia para este campo                                                                                                                                                  </t>
    </r>
    <r>
      <rPr>
        <b/>
        <u/>
        <sz val="11"/>
        <color rgb="FFFF0000"/>
        <rFont val="Tenorite"/>
      </rPr>
      <t>NOTA</t>
    </r>
    <r>
      <rPr>
        <sz val="11"/>
        <color theme="1"/>
        <rFont val="Tenorite"/>
      </rPr>
      <t>: Es importante ser realista en cuanto al número de medidas estratégicas que pueden aplicarse durante la ejecución del PANSS. Un excesivo número de medidas podría dar lugar a una ejecución poco eficaz de su plan</t>
    </r>
  </si>
  <si>
    <t>Autoridad responsable</t>
  </si>
  <si>
    <t>Especifique la autoridad o el equipo a quien incumbirá la responsabilidad de aplicar esta medida estratégica</t>
  </si>
  <si>
    <t>Costo estimado de las medidas estratégicas</t>
  </si>
  <si>
    <t>Si está elaborando un plan estratégico, calcule el costo de aplicar la medida estratégica a lo largo de cinco años. Si está elaborando un plan operacional y desglosa su medida estratégica en actividades detalladas, mencione únicamente el costo total estimado en la primera línea de su medida estratégica</t>
  </si>
  <si>
    <t>Número</t>
  </si>
  <si>
    <t>Identificación de la actividad</t>
  </si>
  <si>
    <t xml:space="preserve">El sistema asigna a cada actividad un código de identificación de actividad </t>
  </si>
  <si>
    <t>Cálculo</t>
  </si>
  <si>
    <t>Facultativo</t>
  </si>
  <si>
    <t>Fuente</t>
  </si>
  <si>
    <t>El PANSS debería basarse en las recomendaciones derivadas de diferentes evaluaciones.  Usted tal vez desee saber de qué evaluaciones o planes procede esta actividad (por ejemplo, de las recomendaciones del JEER, los exámenes posteriores a la acción, la evaluación de riesgos, la hoja de ruta regional, etc.)</t>
  </si>
  <si>
    <t>- Menú desplegable
- También es posible introducir texto libre</t>
  </si>
  <si>
    <t>Descripción detallada de la actividad</t>
  </si>
  <si>
    <r>
      <t xml:space="preserve">- Cada medida estratégica puede desglosarse en actividades más detalladas (por ejemplo, elaboración de nuevas orientaciones, celebración de cursos de formación, adquisición de material específico, etc.).  Las actividades detalladas pueden ayudar a poner en marcha el plan y calcular el costo
</t>
    </r>
    <r>
      <rPr>
        <b/>
        <u/>
        <sz val="11"/>
        <color rgb="FFFF0000"/>
        <rFont val="Tenorite"/>
      </rPr>
      <t>NOTA</t>
    </r>
    <r>
      <rPr>
        <sz val="11"/>
        <color theme="1"/>
        <rFont val="Tenorite"/>
      </rPr>
      <t xml:space="preserve">: Es importante ser realista en cuanto al número de actividades que pueden realizarse durante la ejecución del PANSS. Un excesivo número de actividades podría dar lugar a una ejecución poco eficaz de su plan. (Por ejemplo, intente limitar el número de actividades a 50 para un plan de 12 meses, o a 100 para un plan de 24 meses)
</t>
    </r>
    <r>
      <rPr>
        <b/>
        <u/>
        <sz val="11"/>
        <color rgb="FF92D050"/>
        <rFont val="Tenorite"/>
      </rPr>
      <t>CONSEJO</t>
    </r>
    <r>
      <rPr>
        <i/>
        <sz val="11"/>
        <color theme="1"/>
        <rFont val="Tenorite"/>
      </rPr>
      <t>: si usted desglosa una medida estratégica en varias actividades detalladas, usted podrá «copiar» e insertar la línea copiada donde sea necesario y ajustar los datos para su nueva actividad detallada</t>
    </r>
  </si>
  <si>
    <t>Tipo de actividad</t>
  </si>
  <si>
    <t>Para optimizar su planificación, puede etiquetar sus actividades por tipo (por ejemplo, formación, adquisición, desarrollo de herramientas, etc.). El hecho de clasificar sus actividades por tipo podrá ayudarle a detectar redundancias y duplicaciones, y a ver si hay que reconsiderar, rediseñar o finalmente eliminar algunas actividades</t>
  </si>
  <si>
    <t>Riesgo específico</t>
  </si>
  <si>
    <t>Si su actividad tiene por objeto abordar un riesgo específico, puede especificarlo aquí</t>
  </si>
  <si>
    <t>Texto libre, pero debe estar en consonancia con las evaluaciones de riesgos existentes</t>
  </si>
  <si>
    <t>Nivel de riesgo</t>
  </si>
  <si>
    <t>Si tiene un riesgo específico, indique el nivel de riesgo asociado</t>
  </si>
  <si>
    <t>- Menú desplegable</t>
  </si>
  <si>
    <t>Viabilidad</t>
  </si>
  <si>
    <t>Para ayudarle a priorizar las actividades, calcule en qué medida la realización de la actividad prevista será «fácil», «normal» o «difícil»</t>
  </si>
  <si>
    <t>Impacto</t>
  </si>
  <si>
    <t>Para ayudarle a priorizar las actividades, calcule el impacto (bajo, medio o alto) que tendrá la actividad una vez realizada</t>
  </si>
  <si>
    <t>Prioridad</t>
  </si>
  <si>
    <t>Una vez que haya calculado la «viabilidad» y el «impacto» de la actividad, la herramienta calcula un nivel de prioridad. Esta información puede ayudarle a decidir en qué actividades debe centrarse y a decidir realizar solamente las actividades que respondan a una visión realista durante la ejecución del plan</t>
  </si>
  <si>
    <t>Solo se calculará si se han estimado la viabilidad y el impacto</t>
  </si>
  <si>
    <t>Fecha de inicio</t>
  </si>
  <si>
    <t>Fecha en la que tiene previsto iniciar la realización de esta actividad concreta</t>
  </si>
  <si>
    <t>- Formato de fecha
- Debe corresponder al intervalo de tiempo en que se ejecuta su PANSS</t>
  </si>
  <si>
    <t>Fecha de finalización</t>
  </si>
  <si>
    <t>Fecha en la que tiene previsto finalizar la realización de esta actividad específica</t>
  </si>
  <si>
    <t>- Formato de fecha
- Debe corresponder al intervalo de tiempo en que se ejecuta su PANSS y ser posterior a la fecha de inicio de su actividad</t>
  </si>
  <si>
    <t>Costo detallado de la actividad</t>
  </si>
  <si>
    <t>Calcular el costo de la actividad. Cada país lo puede calcular utilizando su propia metodología y herramienta de cálculo de costos, o utilizando la herramienta de cálculo de costos de la OMS</t>
  </si>
  <si>
    <t>Disponibilidad de fondos</t>
  </si>
  <si>
    <t>Especifique si se han determinado los fondos disponibles para esta actividad concreta</t>
  </si>
  <si>
    <t>Presupuesto disponible</t>
  </si>
  <si>
    <t>Especifique la cuantía de los fondos disponibles para esta actividad</t>
  </si>
  <si>
    <t>Persona responsable</t>
  </si>
  <si>
    <t>Especifique la persona (o el equipo, pero trate de ser lo más concreto posible) a quien incumbirá la responsabilidad de realizar esta actividad concreta</t>
  </si>
  <si>
    <t>Instituciones colaboradoras</t>
  </si>
  <si>
    <t xml:space="preserve">Especifique las instituciones colaboradoras que apoyarán (técnica y/o financieramente) la realización de la actividad
</t>
  </si>
  <si>
    <t>Apoyo técnico externo necesario</t>
  </si>
  <si>
    <t>Especifique si todavía necesita apoyo técnico para realizar esta actividad concreta</t>
  </si>
  <si>
    <t>Sí/No</t>
  </si>
  <si>
    <t>Estado de ejecución</t>
  </si>
  <si>
    <t>Una vez puesto en marcha el plan, usted podrá hacer un seguimiento periódico de los avances en la realización de cada actividad</t>
  </si>
  <si>
    <t>Comentarios</t>
  </si>
  <si>
    <t>Cualquier información adicional relacionada con la actividad</t>
  </si>
  <si>
    <t>3. Presupuesto del panel de información</t>
  </si>
  <si>
    <t>La presente hoja de reseña proporciona cuadros y gráficos básicos resumidos sobre el presupuesto de su plan por área técnica y por indicador.</t>
  </si>
  <si>
    <r>
      <rPr>
        <b/>
        <u/>
        <sz val="11"/>
        <color theme="1"/>
        <rFont val="Tenorite"/>
      </rPr>
      <t>NOTA</t>
    </r>
    <r>
      <rPr>
        <sz val="11"/>
        <color theme="1"/>
        <rFont val="Tenorite"/>
      </rPr>
      <t>: para asegurarse de que está visualizando los datos más recientes introducidos en el PANSS, deberá "actualizar" los cuadros del presente panel de información; o guardar y cerrar el archivo Excel y volver a abrirlo. El hecho de volver a abrir el archivo Excel actualizará automáticamente sus paneles de información.</t>
    </r>
  </si>
  <si>
    <t>4. Implementación del panel de información</t>
  </si>
  <si>
    <t xml:space="preserve">La presente hoja de reseña proporciona un panel de información en el que se resume el estado de ejecución por indicador. El presente panel de información solo proporcionará resultados precisos una vez que usted haya iniciado el seguimiento y registro del estado de ejecución en la hoja de reseña «PANSS». </t>
  </si>
  <si>
    <t xml:space="preserve">Periodo de ejecución  </t>
  </si>
  <si>
    <t>Instrumento de autoevaluación para la presentación anual de informes de los Estados Partes (SPAR)</t>
  </si>
  <si>
    <t>EEC 2</t>
  </si>
  <si>
    <t>EEC 3</t>
  </si>
  <si>
    <t>Plan estratégico de 5 años</t>
  </si>
  <si>
    <t>Plan operacional de 1 a 2 años</t>
  </si>
  <si>
    <t>C1. Instrumentos políticos, jurídicos y normativos para la aplicación del RSI</t>
  </si>
  <si>
    <t>C2. Coordinación del RSI, funciones del centro nacional de enlace para el RSI y promoción</t>
  </si>
  <si>
    <t>C3. Financiación</t>
  </si>
  <si>
    <t>C4. Laboratorio</t>
  </si>
  <si>
    <t>C5. Vigilancia</t>
  </si>
  <si>
    <t>C6. Recursos humanos</t>
  </si>
  <si>
    <t>C7. Gestión de emergencias sanitarias</t>
  </si>
  <si>
    <t>C8. Prestación de servicios de salud</t>
  </si>
  <si>
    <t>C9. Prevención y control de las infecciones (PCI)</t>
  </si>
  <si>
    <t>C10. Comunicación de riesgos y participación de la comunidad (CRPC)</t>
  </si>
  <si>
    <t>C11. Punto de entrada (PE) y salud transfronteriza</t>
  </si>
  <si>
    <t>C12. Enfermedades zoonóticas</t>
  </si>
  <si>
    <t>C13. Inocuidad de los alimentos</t>
  </si>
  <si>
    <t>C14. Eventos químicos</t>
  </si>
  <si>
    <t>C15. Emergenicas por radiación</t>
  </si>
  <si>
    <t>P1: Legislación y financiamiento</t>
  </si>
  <si>
    <t>P1. Instrumentos jurídicos</t>
  </si>
  <si>
    <t>P2: RSI: Coordinación, comunicación y promoción de la causa</t>
  </si>
  <si>
    <t>P2. Financiación</t>
  </si>
  <si>
    <t>P3: Resistencia a los antimicrobianos</t>
  </si>
  <si>
    <t>P3. Coordinación del RSI, funciones del centro nacional de enlace para el RSI y promoción</t>
  </si>
  <si>
    <t>P4: Zoonosis</t>
  </si>
  <si>
    <t>P4. Resistencia a los antimicrobianos (RAM)</t>
  </si>
  <si>
    <t>P5: Inocuidad de los alimentos</t>
  </si>
  <si>
    <t>P5. Enfermedades zoonóticas</t>
  </si>
  <si>
    <t>P6: Bioseguridad y bioprotección</t>
  </si>
  <si>
    <t>P6. Inocuidad de los alimentos</t>
  </si>
  <si>
    <t>P7: Inmunizaciones</t>
  </si>
  <si>
    <t>P7. Bioseguridad y bioprotección</t>
  </si>
  <si>
    <t>P8: Sistema nacional de laboratorios</t>
  </si>
  <si>
    <t>P8. Inmunización</t>
  </si>
  <si>
    <t>P9: Vigilancia en tiempo real</t>
  </si>
  <si>
    <t>D1. Laboratorios del sistema nacional de laboratorios</t>
  </si>
  <si>
    <t>P10: Notificación</t>
  </si>
  <si>
    <t>D2. Vigilancia</t>
  </si>
  <si>
    <t>P11: Recursos humanos (sector de la salud animal y humana)</t>
  </si>
  <si>
    <t>D3. Recursos humanos</t>
  </si>
  <si>
    <t>P12: Preparación</t>
  </si>
  <si>
    <t>R1. Gestión de emergencias sanitarias</t>
  </si>
  <si>
    <t>P13: Operaciones de respuesta a las emergencias</t>
  </si>
  <si>
    <t>R2. Colaboración entre las autoridades de salud pública y las autoridades de seguridad</t>
  </si>
  <si>
    <t>P14: Colaboración entre las autoridades de salud pública y las autoridades de seguridad</t>
  </si>
  <si>
    <t>R3. Prestación de servicios de salud</t>
  </si>
  <si>
    <t>P15: Contramedidas médicas</t>
  </si>
  <si>
    <t>R4. Prevención y control de las infecciones (PCI)</t>
  </si>
  <si>
    <t>P16: Comunicación de riesgos</t>
  </si>
  <si>
    <t>R5. Comunicación de riesgos y participación de la comunidad (CRPC)</t>
  </si>
  <si>
    <t>P17: Puntos de entrada relacionados con eventos</t>
  </si>
  <si>
    <t>PoE. Puntos de entrada (PE) y salud transfronteriza</t>
  </si>
  <si>
    <t>P18: Eventos químicos</t>
  </si>
  <si>
    <t>CE. Eventos químicos</t>
  </si>
  <si>
    <t>P19: Emergencias radiológicas</t>
  </si>
  <si>
    <t>RE. Emergenicas por radiación</t>
  </si>
  <si>
    <t>P.1.1 Legislación, leyes, reglamentos, requisitos administrativos, políticas</t>
  </si>
  <si>
    <t>P.1.2 El Estado puede demostrar que ha adaptado y armonizado su legislación nacional</t>
  </si>
  <si>
    <t>P.1.3 Se dispone de un mecanismo de financiamiento y fondos para responder oportunamente a las emergencias de salud pública</t>
  </si>
  <si>
    <t>P.2.1 Establecimiento de un mecanismo funcional para la coordinación y la integración</t>
  </si>
  <si>
    <t>P.3.1 Detección de la resistencia a los antimicrobianos (RAM)</t>
  </si>
  <si>
    <t>P.3.2 Vigilancia de infecciones causadas por agentes patógenos resistentes</t>
  </si>
  <si>
    <t>P.3.3 Programas de prevención y control de infecciones asociadas a la atención de la salud (IAAS)</t>
  </si>
  <si>
    <t>P.3.4 Actividades de gestión de la resistencia a los antimicrobianos</t>
  </si>
  <si>
    <t>P.4.1 Sistemas de vigilancia establecidos para zoonosis o agentes patógenos de zoonosis prioritarios</t>
  </si>
  <si>
    <t>P.4.2 Veterinarios o personal de salud animal</t>
  </si>
  <si>
    <t>P.5.1 Sistemas de vigilancia establecidos para detectar y dar seguimiento a enfermedades transmitidas por los alimentos y la contaminación de alimentos</t>
  </si>
  <si>
    <t>P.5.2 Mecanismos de respuesta y gestión de emergencias relacionadas con la inocuidad de los alimentos establecidos y en operación</t>
  </si>
  <si>
    <t>P.6.1 Se ha establecido un sistema nacional gubernamental global de bioseguridad y bioprotección para instituciones de salud humana y animal y agrícolas</t>
  </si>
  <si>
    <t>P.6.2 Capacitación y prácticas en bioseguridad y bioprotección</t>
  </si>
  <si>
    <t>P.7.1 Cobertura de vacunación (sarampión) como parte de un programa nacional</t>
  </si>
  <si>
    <t>P.7.2 Acceso y administración de vacunas a nivel nacional</t>
  </si>
  <si>
    <t>D.1.1 Pruebas de laboratorio para detectar enfermedades prioritarias</t>
  </si>
  <si>
    <t>D.1.2 Derivación de muestras y sistema de transporte</t>
  </si>
  <si>
    <t>D.1.3 Diagnóstico eficaz y moderno con base en el laboratorio en los puntos de atención</t>
  </si>
  <si>
    <t>D.1.4 Sistema de calidad del laboratorio</t>
  </si>
  <si>
    <t>D.2.1 Sistemas de vigilancia basados en indicadores y eventos</t>
  </si>
  <si>
    <t>D.2.2 Sistema de notificación en tiempo real, interoperable, interconectado y electrónico</t>
  </si>
  <si>
    <t>D.2.3 Análisis de los datos de vigilancia</t>
  </si>
  <si>
    <t>D.3.1 Sistema para notificar de manera eficiente a la OMS, FAO y OIE</t>
  </si>
  <si>
    <t>D.3.2 Red y protocolos de notificación nacionales</t>
  </si>
  <si>
    <t>D.4.1 Se dispone de una estrategia multisectorial de recursos humanos actualizada</t>
  </si>
  <si>
    <t>D.4.2 Hay recursos humanos disponibles para aplicar eficazmente el RSI</t>
  </si>
  <si>
    <t>D.4.3 Existe un programa de capacitación en servicio</t>
  </si>
  <si>
    <t>D.4.4 Se dispone de un FETP u otro programa de capacitación en epidemiología aplicada</t>
  </si>
  <si>
    <t>R.1.1 Se ha elaborado y puesto en marcha un plan nacional de preparación y respuesta a emergencias de salud pública provocadas por riesgos múltiples</t>
  </si>
  <si>
    <t>R.1.2 Existen mapas de los principales riesgos para la salud pública y los recursos para combatirlos, y se utilizan</t>
  </si>
  <si>
    <t>R.2.1 Capacidad de activar las operaciones de emergencia</t>
  </si>
  <si>
    <t>R.2.2 Procedimientos y planes de funcionamiento del centro de operaciones de emergencias</t>
  </si>
  <si>
    <t>R.2.3 Programa de operaciones de emergencias</t>
  </si>
  <si>
    <t>R.3.1 Las autoridades de salud pública y de seguridad (por ejemplo, fuerzas del orden, control fronterizo y aduana)</t>
  </si>
  <si>
    <t>R.4.1 Existe un sistema para mandar y recibir insumos médicos para contrarrestar una emergencia de salud pública</t>
  </si>
  <si>
    <t>R.4.2 Existe un sistema para mandar y recibir personal de salud durante una emergencia de salud pública</t>
  </si>
  <si>
    <t>R.4.3 Se siguen los procedimientos de gestión de casos ante riesgos de importancia para el RSI</t>
  </si>
  <si>
    <t>R.5.1 Sistemas de comunicación de riesgos (planes, mecanismos, otros)</t>
  </si>
  <si>
    <t>R.5.2 Comunicación y coordinación interna y con los socios</t>
  </si>
  <si>
    <t>R.5.3 Comunicación pública</t>
  </si>
  <si>
    <t>R.5.4 Establecimiento de comunicación con las comunidades afectadas</t>
  </si>
  <si>
    <t>R.5.5 Escucha dinámica y manejo de rumores</t>
  </si>
  <si>
    <t>PoE.1 Se han establecido capacidades ordinarias en los PE</t>
  </si>
  <si>
    <t>PoE.2 Respuesta de salud pública eficaz en los puntos de entrada</t>
  </si>
  <si>
    <t>CE.1 Se han establecido y están funcionando los mecanismos para detectar eventos o emergencias químicas y responder a ellos</t>
  </si>
  <si>
    <t>CE.2 Existe un entorno favorable para la gestión de eventos químicos</t>
  </si>
  <si>
    <t>RE.1 Mecanismos establecidos y en funcionamiento para detectar y responder a emergencias radiológicas y nucleares</t>
  </si>
  <si>
    <t>RE.2 Existe un entorno propicio para la gestión de emergencias relacionadas con radiaciones</t>
  </si>
  <si>
    <t>P1.1. Instrumentos jurídicos</t>
  </si>
  <si>
    <t>P1.2. Equidad e igualdad de género en emergencias sanitarias</t>
  </si>
  <si>
    <t>P2.1. Financiación para la aplicación del RSI</t>
  </si>
  <si>
    <t>P2.2. Financiación de la respuesta a las emergencias de salud pública</t>
  </si>
  <si>
    <t>P3.1. Funciones del Centro Nacional de Enlace para el RSI</t>
  </si>
  <si>
    <t>P3.2. Mecanismos de coordinación multisectorial</t>
  </si>
  <si>
    <t>P3.3. Planificación estratégica del RSI, la preparación o la seguridad sanitaria</t>
  </si>
  <si>
    <t>P4.1. Coordinación multisectorial sobre la RAM</t>
  </si>
  <si>
    <t>P4.2. Vigilancia de la RAM</t>
  </si>
  <si>
    <t>P4.3. Prevención relativa a los agentes patógenos multirresistentes</t>
  </si>
  <si>
    <t>P4.4. Uso óptimo de los medicamentos antimicrobianos en la salud humana</t>
  </si>
  <si>
    <t>P4.5. Uso óptimo de los medicamentos antimicrobianos en la salud animal y la agricultura</t>
  </si>
  <si>
    <t>P5.1. Vigilancia de las enfermedades zoonóticas</t>
  </si>
  <si>
    <t>P5.2. Respuesta a las enfermedades zoonóticas</t>
  </si>
  <si>
    <t>P5.3. Prácticas sanitarias en la producción animal</t>
  </si>
  <si>
    <t>P6.1. Vigilancia de las enfermedades transmitidas por los alimentos y de la contaminación</t>
  </si>
  <si>
    <t>P6.2. Respuesta y gestión de emergencias que afectan a la seguridad alimentaria</t>
  </si>
  <si>
    <t>P7.1. Se ha establecido un sistema nacional gubernamental global de bioseguridad y bioprotección para instituciones de salud humana y animal y agrícola</t>
  </si>
  <si>
    <t xml:space="preserve">P7.2. Capacitación y prácticas en materia de bioseguridad y bioprotección en todos los sectores pertinentes (incluidas las instituciones de salud humana, sanidad animal y agricultura) </t>
  </si>
  <si>
    <t>P8.1. Cobertura de vacunación (sarampión) como parte de un programa nacional</t>
  </si>
  <si>
    <t>P8.2. Acceso y administración de vacunas a nivel nacional</t>
  </si>
  <si>
    <t>P8.3. Vacunación masiva en caso de epidemias de EPV</t>
  </si>
  <si>
    <t>D1.1. Derivación de muestras y sistema de transporte</t>
  </si>
  <si>
    <t>D1.2. Sistema de calidad del laboratorio</t>
  </si>
  <si>
    <t>D1.3. Modalidades de capacidad de pruebas de laboratorio</t>
  </si>
  <si>
    <t>D1.4. Red nacional de diagnóstico eficaz</t>
  </si>
  <si>
    <t>D2.1. Función de vigilancia de alerta temprana</t>
  </si>
  <si>
    <t>D2.2. Verificación e investigación de eventos</t>
  </si>
  <si>
    <t>D2.3. Análisis e intercambio de información</t>
  </si>
  <si>
    <t>D3.1. Estrategia multisectorial de recursos humanos</t>
  </si>
  <si>
    <t>D3.2. Recursos humanos para la aplicación del RSI</t>
  </si>
  <si>
    <t>D3.3. Capacitación del personal</t>
  </si>
  <si>
    <t>D3.4. Aumento de la fuerza de trabajo durante un evento de salud pública</t>
  </si>
  <si>
    <t>R1.1. Evaluación de riesgos y preparación para emergencias</t>
  </si>
  <si>
    <t>R1.2. Centro de operaciones en emergencias de salud pública (COESP)</t>
  </si>
  <si>
    <t>R1.3. Gestión de la respuesta a emergencias sanitarias</t>
  </si>
  <si>
    <t xml:space="preserve">R1.4. Activación y coordinación del personal de atención de salud en una emergencia de salud pública </t>
  </si>
  <si>
    <t>R1.5. Gestión de cadena de suministro y logística en emergencias</t>
  </si>
  <si>
    <t>R1.6. Investigación, desarrollo e innovación</t>
  </si>
  <si>
    <t>R2.1. Las autoridades de salud pública y de seguridad (por ejemplo, fuerzas del orden, control de fronteras, aduanas) colaboran durante un evento biológico, químico o radiológico presunto o confirmado</t>
  </si>
  <si>
    <t>R3.1. Tratamiento de casos</t>
  </si>
  <si>
    <t>R3.2. Utilización de los servicios de salud</t>
  </si>
  <si>
    <t>R3.3. Continuidad de los servicios de salud esenciales</t>
  </si>
  <si>
    <t>R4.1. Programas de PCI</t>
  </si>
  <si>
    <t>R4.2. Vigilancia de las IAAS</t>
  </si>
  <si>
    <t>R4.3. Entorno seguro en establecimientos de salud</t>
  </si>
  <si>
    <t>R5.1. Sistemas de CRPC para casos de emergencia</t>
  </si>
  <si>
    <t>R5.2 Comunicación de riesgos</t>
  </si>
  <si>
    <t>R5.3. Participación de la comunidad</t>
  </si>
  <si>
    <t>PoE1. Requisitos de capacidad básica en todo momento para PE (aeropuertos, puertos y pasos fronterizos terrestres)</t>
  </si>
  <si>
    <t xml:space="preserve">PoE2. Respuesta de salud pública en PE </t>
  </si>
  <si>
    <t xml:space="preserve">PoE3. Enfoque basado en los riesgos para las medidas relacionadas con viajes internacionales </t>
  </si>
  <si>
    <t>CE1. Mecanismos establecidos y en funcionamiento para detectar y responder a eventos o emergencias químicas</t>
  </si>
  <si>
    <t>CE2. Entorno propicio establecido para la gestión de eventos químicos</t>
  </si>
  <si>
    <t>RE1. Mecanismos establecidos y en funcionamiento para detectar y responder a emergencias radiológicas y nucleares</t>
  </si>
  <si>
    <t>RE2. Entorno propicio establecido para la gestión de emergencias radiológicas y nucleares</t>
  </si>
  <si>
    <t>C1.1 Instrumentos políticos, jurídicos y normativos</t>
  </si>
  <si>
    <t>C1.2 Igualdad de género en emergencias sanitarias</t>
  </si>
  <si>
    <t xml:space="preserve">C2.1 Funciones del Centro Nacional de Enlace para el RSI </t>
  </si>
  <si>
    <t>C2.2 Mecanismos de coordinación multisectorial del RSI</t>
  </si>
  <si>
    <t xml:space="preserve">C2.3 Promoción de la aplicación del RSI </t>
  </si>
  <si>
    <t>C3.1 Financiación de la aplicación del RSI</t>
  </si>
  <si>
    <t>C3.2 Financiación para la respuesta a emergencias de salud pública</t>
  </si>
  <si>
    <t>C4.1 Sistema de transporte y derivación de muestras</t>
  </si>
  <si>
    <t>C4.2 Aplicación de un régimen de bioseguridad y bioprotección en los laboratorios</t>
  </si>
  <si>
    <t>C4.3 Sistema de calidad de laboratorio</t>
  </si>
  <si>
    <t>C4.4 Modalidades de capacidad de pruebas de laboratorio</t>
  </si>
  <si>
    <t>C4.5 Red nacional de diagnóstico eficaz</t>
  </si>
  <si>
    <t>C5.1 Función de vigilancia de alerta temprana</t>
  </si>
  <si>
    <t>C5.2 Gestión de eventos (es decir, verificación, investigación, análisis y difusión de información)</t>
  </si>
  <si>
    <t xml:space="preserve">C6.1 Recursos humanos para la aplicación del RSI </t>
  </si>
  <si>
    <t>C6.2 Aumento de la fuerza de trabajo durante un evento de salud pública</t>
  </si>
  <si>
    <t>C7.1 Planificación para emergencias sanitarias</t>
  </si>
  <si>
    <t xml:space="preserve">C7.2 Gestión de la respuesta a emergencias sanitarias </t>
  </si>
  <si>
    <t>C7.3 Gestión de cadena de suministro y logística en emergencias chain management</t>
  </si>
  <si>
    <t>C8.1 Tratamiento de casos</t>
  </si>
  <si>
    <t>C8.2 Utilización de los servicios de salud</t>
  </si>
  <si>
    <t>C8.3 Continuidad de los servicios de salud esenciales</t>
  </si>
  <si>
    <t>C9.1 Programas de PCI</t>
  </si>
  <si>
    <t>C9.2 Vigilancia de las infecciones relacionadas con la atención sanitaria</t>
  </si>
  <si>
    <t>C9.3 Entorno seguro en establecimientos de salud</t>
  </si>
  <si>
    <t>C10.1 Sistema CRPC para emergencias</t>
  </si>
  <si>
    <t>C10.2 Comunicación de riesgos</t>
  </si>
  <si>
    <t>C10.3 Participación de la comunidad</t>
  </si>
  <si>
    <t>C11.1 Requisitos de capacidad básica en todo momento para PE (aeropuertos, puertos y pasos fronterizos terrestres)</t>
  </si>
  <si>
    <t xml:space="preserve">C11.2 Respuesta de salud pública en PE </t>
  </si>
  <si>
    <t>C12.1 Medidas de colaboración siguiendo el principio de «Una sola salud» en todos los sectores para las actividades con las que hacer frente a las zoonosis</t>
  </si>
  <si>
    <t>C13.1 Mecanismos de colaboración multisectorial para hacer frente a eventos relacionados con la inocuidad de los alimentos</t>
  </si>
  <si>
    <t>C14.1 Recursos para la detección y la alerta</t>
  </si>
  <si>
    <t>C15.1 Capacidad y recursos</t>
  </si>
  <si>
    <t>Ejecución</t>
  </si>
  <si>
    <t>No ha comenzado</t>
  </si>
  <si>
    <t>Acaba de comenzar</t>
  </si>
  <si>
    <t>En curso</t>
  </si>
  <si>
    <t>En una etapa avanzada</t>
  </si>
  <si>
    <t>Terminada</t>
  </si>
  <si>
    <t>Origen de los fondos</t>
  </si>
  <si>
    <t>Gobiernos</t>
  </si>
  <si>
    <t>Sí</t>
  </si>
  <si>
    <t>Donantes</t>
  </si>
  <si>
    <t>Nivel de ejecución</t>
  </si>
  <si>
    <t>Nacional</t>
  </si>
  <si>
    <t>Subnacional</t>
  </si>
  <si>
    <t>Financiación</t>
  </si>
  <si>
    <t>Fácil</t>
  </si>
  <si>
    <t>Bajo</t>
  </si>
  <si>
    <t>1) Muy alta</t>
  </si>
  <si>
    <t>Desconocida</t>
  </si>
  <si>
    <t>Normal</t>
  </si>
  <si>
    <t>Medio</t>
  </si>
  <si>
    <t>2) Alta</t>
  </si>
  <si>
    <t>Difícil</t>
  </si>
  <si>
    <t>Alto</t>
  </si>
  <si>
    <t>3) Media</t>
  </si>
  <si>
    <t>Parcial</t>
  </si>
  <si>
    <t>4) baja</t>
  </si>
  <si>
    <t>5) Muy baja</t>
  </si>
  <si>
    <t>Muy bajo</t>
  </si>
  <si>
    <t>Muy alto</t>
  </si>
  <si>
    <t>EEC</t>
  </si>
  <si>
    <t>Evaluación de riesgos</t>
  </si>
  <si>
    <t>Exámenes paralelos/posteriores a la acción</t>
  </si>
  <si>
    <t>Lista de verificación del grado de preparación</t>
  </si>
  <si>
    <t>Punto de referencia</t>
  </si>
  <si>
    <t>Talleres puente nacionales sobre las PVS en el marco del RSI</t>
  </si>
  <si>
    <t>Hoja de ruta regional</t>
  </si>
  <si>
    <t>Otros</t>
  </si>
  <si>
    <t>Promoción</t>
  </si>
  <si>
    <t>Evaluación y uso de datos</t>
  </si>
  <si>
    <t>Coordinación</t>
  </si>
  <si>
    <t>Designación</t>
  </si>
  <si>
    <t>Difusión</t>
  </si>
  <si>
    <t>Seguimiento y evaluación</t>
  </si>
  <si>
    <t>Planificación y estrategia</t>
  </si>
  <si>
    <t>Adquisiciones</t>
  </si>
  <si>
    <t>Ejecución de programas</t>
  </si>
  <si>
    <t>Ejercicios de simulación y exámenes paralelos/posteriores a la acción</t>
  </si>
  <si>
    <t>PON</t>
  </si>
  <si>
    <t>Vigilancia</t>
  </si>
  <si>
    <t>Desarrollo de herramientas</t>
  </si>
  <si>
    <t>Capacitación</t>
  </si>
  <si>
    <t>Fecha</t>
  </si>
  <si>
    <t xml:space="preserve">Fecha de inicio </t>
  </si>
  <si>
    <t>Fecha límite</t>
  </si>
  <si>
    <t>MEDIDAS ESTRATÉGICAS</t>
  </si>
  <si>
    <t>últimos resultados</t>
  </si>
  <si>
    <t>Medida estratégica</t>
  </si>
  <si>
    <t>Costo previsto de la medida estratégica</t>
  </si>
  <si>
    <t xml:space="preserve">PLAN OPERACIONAL </t>
  </si>
  <si>
    <t>Riesgo y disposición operativa específicos</t>
  </si>
  <si>
    <t>Priorización</t>
  </si>
  <si>
    <t>Seguimiento</t>
  </si>
  <si>
    <t xml:space="preserve">Descripción detallada de la actividad </t>
  </si>
  <si>
    <t>Commentarios</t>
  </si>
  <si>
    <t>% ejecutado</t>
  </si>
  <si>
    <t>indicador 1</t>
  </si>
  <si>
    <t>indicador 2</t>
  </si>
  <si>
    <t>indicador 3</t>
  </si>
  <si>
    <t>indicador 4</t>
  </si>
  <si>
    <t>indicador 5</t>
  </si>
  <si>
    <t>indicador 6</t>
  </si>
  <si>
    <t>Columna 1</t>
  </si>
  <si>
    <t>actividad #</t>
  </si>
  <si>
    <t>actividad #2</t>
  </si>
  <si>
    <t>comprobar área_indic</t>
  </si>
  <si>
    <t>Average of últimos resultados</t>
  </si>
  <si>
    <t>Average of % ejecutado</t>
  </si>
  <si>
    <t>Sum of Costo detallado de la actividad</t>
  </si>
  <si>
    <t>Presupuesto por área temática</t>
  </si>
  <si>
    <t>Presupuesto por indicador</t>
  </si>
  <si>
    <t>C10.1.</t>
  </si>
  <si>
    <t>C10.2.</t>
  </si>
  <si>
    <t>C10.3.</t>
  </si>
  <si>
    <t>Etiquetas de fila</t>
  </si>
  <si>
    <t>(en blanco)</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</si>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</sst>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_-* #,##0.00\ _€_-;\-* #,##0.00\ _€_-;_-* &quot;-&quot;??\ _€_-;_-@_-"/>
    <numFmt numFmtId="166" formatCode="[$$-409]\ #,##0"/>
    <numFmt numFmtId="167" formatCode="[$]d\ mmm\ yyyy;@" x16r2:formatCode16="[$-en-150,1]d\ mmm\ yyyy;@"/>
    <numFmt numFmtId="168" formatCode="_-* #,##0_-;\-* #,##0_-;_-* &quot;-&quot;??_-;_-@_-"/>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8"/>
      <name val="Calibri"/>
      <family val="2"/>
      <scheme val="minor"/>
    </font>
    <font>
      <b/>
      <sz val="20"/>
      <color theme="1"/>
      <name val="Calibri"/>
      <family val="2"/>
      <scheme val="minor"/>
    </font>
    <font>
      <sz val="11"/>
      <color theme="1"/>
      <name val="Tenorite"/>
    </font>
    <font>
      <b/>
      <sz val="20"/>
      <color theme="1"/>
      <name val="Tenorite"/>
    </font>
    <font>
      <b/>
      <sz val="12"/>
      <color theme="1"/>
      <name val="Tenorite"/>
    </font>
    <font>
      <b/>
      <sz val="16"/>
      <color theme="1"/>
      <name val="Calibri"/>
      <family val="2"/>
      <scheme val="minor"/>
    </font>
    <font>
      <b/>
      <sz val="16"/>
      <color theme="0"/>
      <name val="Calibri"/>
      <family val="2"/>
      <scheme val="minor"/>
    </font>
    <font>
      <i/>
      <sz val="10"/>
      <color theme="1"/>
      <name val="Calibri"/>
      <family val="2"/>
      <scheme val="minor"/>
    </font>
    <font>
      <b/>
      <sz val="11"/>
      <color theme="1"/>
      <name val="Tenorite"/>
    </font>
    <font>
      <b/>
      <u/>
      <sz val="11"/>
      <color theme="1"/>
      <name val="Tenorite"/>
    </font>
    <font>
      <sz val="12"/>
      <color theme="1"/>
      <name val="Tenorite"/>
    </font>
    <font>
      <b/>
      <sz val="16"/>
      <color theme="1"/>
      <name val="Tenorite"/>
    </font>
    <font>
      <sz val="20"/>
      <color rgb="FFFF0000"/>
      <name val="Calibri"/>
      <family val="2"/>
      <scheme val="minor"/>
    </font>
    <font>
      <b/>
      <u/>
      <sz val="11"/>
      <color rgb="FFFF0000"/>
      <name val="Tenorite"/>
    </font>
    <font>
      <sz val="11"/>
      <color rgb="FFFF0000"/>
      <name val="Tenorite"/>
    </font>
    <font>
      <sz val="12"/>
      <name val="Tenorite"/>
    </font>
    <font>
      <i/>
      <sz val="11"/>
      <color theme="1"/>
      <name val="Tenorite"/>
    </font>
    <font>
      <b/>
      <sz val="18"/>
      <color theme="1"/>
      <name val="Calibri"/>
      <family val="2"/>
      <scheme val="minor"/>
    </font>
    <font>
      <b/>
      <u/>
      <sz val="11"/>
      <color rgb="FF92D050"/>
      <name val="Tenorite"/>
    </font>
    <font>
      <sz val="10"/>
      <color theme="1"/>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4"/>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2"/>
        <bgColor indexed="64"/>
      </patternFill>
    </fill>
    <fill>
      <patternFill patternType="solid">
        <fgColor rgb="FFFFFF99"/>
        <bgColor indexed="64"/>
      </patternFill>
    </fill>
    <fill>
      <patternFill patternType="solid">
        <fgColor rgb="FFFF000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9"/>
        <bgColor indexed="64"/>
      </patternFill>
    </fill>
    <fill>
      <patternFill patternType="solid">
        <fgColor theme="4" tint="0.59999389629810485"/>
        <bgColor indexed="64"/>
      </patternFill>
    </fill>
    <fill>
      <patternFill patternType="solid">
        <fgColor rgb="FFFF9999"/>
        <bgColor indexed="64"/>
      </patternFill>
    </fill>
    <fill>
      <patternFill patternType="solid">
        <fgColor rgb="FFFFE699"/>
        <bgColor indexed="64"/>
      </patternFill>
    </fill>
    <fill>
      <patternFill patternType="solid">
        <fgColor theme="0" tint="-0.14999847407452621"/>
        <bgColor indexed="64"/>
      </patternFill>
    </fill>
    <fill>
      <patternFill patternType="solid">
        <fgColor theme="5"/>
        <bgColor indexed="64"/>
      </patternFill>
    </fill>
    <fill>
      <patternFill patternType="solid">
        <fgColor rgb="FFFFE5E5"/>
        <bgColor indexed="64"/>
      </patternFill>
    </fill>
    <fill>
      <patternFill patternType="solid">
        <fgColor theme="9" tint="0.39997558519241921"/>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157">
    <xf numFmtId="0" fontId="0" fillId="0" borderId="0" xfId="0"/>
    <xf numFmtId="0" fontId="0" fillId="0" borderId="0" xfId="0" applyAlignment="1">
      <alignment wrapText="1"/>
    </xf>
    <xf numFmtId="0" fontId="3" fillId="0" borderId="0" xfId="0" applyFont="1"/>
    <xf numFmtId="0" fontId="0" fillId="5" borderId="0" xfId="0" applyFill="1"/>
    <xf numFmtId="0" fontId="0" fillId="0" borderId="0" xfId="0" applyAlignment="1">
      <alignment horizontal="left"/>
    </xf>
    <xf numFmtId="0" fontId="0" fillId="11" borderId="0" xfId="0" applyFill="1"/>
    <xf numFmtId="0" fontId="4" fillId="11" borderId="0" xfId="0" applyFont="1" applyFill="1"/>
    <xf numFmtId="0" fontId="2" fillId="12" borderId="0" xfId="0" applyFont="1" applyFill="1"/>
    <xf numFmtId="0" fontId="2" fillId="6" borderId="0" xfId="0" applyFont="1" applyFill="1"/>
    <xf numFmtId="0" fontId="0" fillId="0" borderId="1" xfId="0" applyBorder="1"/>
    <xf numFmtId="0" fontId="0" fillId="10" borderId="0" xfId="0" applyFill="1"/>
    <xf numFmtId="0" fontId="0" fillId="0" borderId="0" xfId="0" applyAlignment="1">
      <alignment vertical="top" wrapText="1"/>
    </xf>
    <xf numFmtId="9" fontId="0" fillId="0" borderId="0" xfId="0" applyNumberFormat="1"/>
    <xf numFmtId="0" fontId="7" fillId="0" borderId="0" xfId="0" applyFont="1" applyAlignment="1">
      <alignment wrapText="1"/>
    </xf>
    <xf numFmtId="9" fontId="0" fillId="0" borderId="1" xfId="1" applyFont="1" applyBorder="1" applyAlignment="1">
      <alignment vertical="top" wrapText="1"/>
    </xf>
    <xf numFmtId="0" fontId="7" fillId="3" borderId="1" xfId="0" applyFont="1" applyFill="1" applyBorder="1" applyAlignment="1">
      <alignment vertical="center" wrapText="1"/>
    </xf>
    <xf numFmtId="0" fontId="0" fillId="11" borderId="0" xfId="0" applyFill="1" applyAlignment="1">
      <alignment wrapText="1"/>
    </xf>
    <xf numFmtId="0" fontId="0" fillId="15" borderId="0" xfId="0" applyFill="1"/>
    <xf numFmtId="0" fontId="0" fillId="17" borderId="0" xfId="0" applyFill="1"/>
    <xf numFmtId="0" fontId="0" fillId="16" borderId="0" xfId="0" applyFill="1"/>
    <xf numFmtId="0" fontId="0" fillId="19" borderId="0" xfId="0" applyFill="1"/>
    <xf numFmtId="0" fontId="0" fillId="3" borderId="0" xfId="0" applyFill="1"/>
    <xf numFmtId="0" fontId="0" fillId="20" borderId="1" xfId="0" applyFill="1" applyBorder="1" applyAlignment="1">
      <alignment horizontal="left"/>
    </xf>
    <xf numFmtId="0" fontId="0" fillId="21" borderId="1" xfId="0" applyFill="1" applyBorder="1" applyAlignment="1">
      <alignment horizontal="left"/>
    </xf>
    <xf numFmtId="0" fontId="0" fillId="22" borderId="1" xfId="0" applyFill="1" applyBorder="1" applyAlignment="1">
      <alignment horizontal="left"/>
    </xf>
    <xf numFmtId="0" fontId="8" fillId="0" borderId="0" xfId="0" applyFont="1" applyAlignment="1">
      <alignment horizontal="center" vertical="center" wrapText="1"/>
    </xf>
    <xf numFmtId="0" fontId="3" fillId="23" borderId="1" xfId="0" applyFont="1" applyFill="1" applyBorder="1" applyAlignment="1">
      <alignment horizontal="center"/>
    </xf>
    <xf numFmtId="0" fontId="3" fillId="0" borderId="1" xfId="0" applyFont="1" applyBorder="1"/>
    <xf numFmtId="0" fontId="8" fillId="0" borderId="0" xfId="0" applyFont="1" applyAlignment="1">
      <alignment horizontal="left" vertical="top"/>
    </xf>
    <xf numFmtId="0" fontId="8" fillId="0" borderId="0" xfId="0" applyFont="1"/>
    <xf numFmtId="0" fontId="8" fillId="0" borderId="0" xfId="0" applyFont="1" applyAlignment="1">
      <alignment vertical="top" wrapText="1"/>
    </xf>
    <xf numFmtId="0" fontId="8" fillId="0" borderId="1" xfId="0" applyFont="1" applyBorder="1" applyAlignment="1">
      <alignment vertical="top" wrapText="1"/>
    </xf>
    <xf numFmtId="0" fontId="8" fillId="11" borderId="2" xfId="0" applyFont="1" applyFill="1" applyBorder="1" applyAlignment="1">
      <alignment vertical="top" wrapText="1"/>
    </xf>
    <xf numFmtId="0" fontId="8" fillId="0" borderId="1" xfId="0" applyFont="1" applyBorder="1" applyAlignment="1">
      <alignment vertical="top"/>
    </xf>
    <xf numFmtId="0" fontId="8" fillId="0" borderId="2" xfId="0" applyFont="1" applyBorder="1" applyAlignment="1">
      <alignment vertical="top" wrapText="1"/>
    </xf>
    <xf numFmtId="14" fontId="8" fillId="0" borderId="1" xfId="0" applyNumberFormat="1" applyFont="1" applyBorder="1" applyAlignment="1">
      <alignment vertical="top"/>
    </xf>
    <xf numFmtId="166" fontId="8" fillId="0" borderId="1" xfId="0" applyNumberFormat="1" applyFont="1" applyBorder="1" applyAlignment="1">
      <alignment vertical="top" wrapText="1"/>
    </xf>
    <xf numFmtId="0" fontId="8" fillId="0" borderId="1" xfId="0" applyFont="1" applyBorder="1" applyAlignment="1">
      <alignment vertical="center" wrapText="1"/>
    </xf>
    <xf numFmtId="0" fontId="8" fillId="9" borderId="10" xfId="0" applyFont="1" applyFill="1" applyBorder="1" applyAlignment="1">
      <alignment wrapText="1"/>
    </xf>
    <xf numFmtId="0" fontId="0" fillId="0" borderId="1" xfId="0" applyBorder="1" applyAlignment="1">
      <alignment horizontal="left"/>
    </xf>
    <xf numFmtId="0" fontId="9" fillId="14" borderId="9" xfId="0" applyFont="1" applyFill="1" applyBorder="1" applyAlignment="1">
      <alignment wrapText="1"/>
    </xf>
    <xf numFmtId="0" fontId="8" fillId="11" borderId="10" xfId="0" applyFont="1" applyFill="1" applyBorder="1" applyAlignment="1">
      <alignment wrapText="1"/>
    </xf>
    <xf numFmtId="0" fontId="8" fillId="11" borderId="1" xfId="0" applyFont="1" applyFill="1" applyBorder="1" applyAlignment="1">
      <alignment vertical="top" wrapText="1"/>
    </xf>
    <xf numFmtId="166" fontId="8" fillId="11" borderId="1" xfId="0" applyNumberFormat="1" applyFont="1" applyFill="1" applyBorder="1" applyAlignment="1">
      <alignment vertical="top" wrapText="1"/>
    </xf>
    <xf numFmtId="9" fontId="0" fillId="11" borderId="1" xfId="1" applyFont="1" applyFill="1" applyBorder="1" applyAlignment="1">
      <alignment vertical="top" wrapText="1"/>
    </xf>
    <xf numFmtId="0" fontId="8" fillId="0" borderId="5" xfId="0" applyFont="1" applyBorder="1" applyAlignment="1">
      <alignment wrapText="1"/>
    </xf>
    <xf numFmtId="0" fontId="8" fillId="11" borderId="5" xfId="0" applyFont="1" applyFill="1" applyBorder="1" applyAlignment="1">
      <alignment wrapText="1"/>
    </xf>
    <xf numFmtId="0" fontId="8" fillId="0" borderId="3" xfId="0" applyFont="1" applyBorder="1" applyAlignment="1">
      <alignment vertical="top"/>
    </xf>
    <xf numFmtId="0" fontId="0" fillId="0" borderId="0" xfId="0" pivotButton="1"/>
    <xf numFmtId="0" fontId="0" fillId="0" borderId="0" xfId="0" applyAlignment="1">
      <alignment horizontal="left" indent="1"/>
    </xf>
    <xf numFmtId="14" fontId="0" fillId="0" borderId="0" xfId="0" applyNumberFormat="1"/>
    <xf numFmtId="0" fontId="13" fillId="8" borderId="0" xfId="0" applyFont="1" applyFill="1"/>
    <xf numFmtId="0" fontId="13" fillId="8" borderId="0" xfId="0" applyFont="1" applyFill="1" applyAlignment="1">
      <alignment wrapText="1"/>
    </xf>
    <xf numFmtId="0" fontId="8" fillId="11" borderId="0" xfId="0" applyFont="1" applyFill="1"/>
    <xf numFmtId="0" fontId="8" fillId="14" borderId="11" xfId="0" applyFont="1" applyFill="1" applyBorder="1"/>
    <xf numFmtId="0" fontId="8" fillId="14" borderId="12" xfId="0" applyFont="1" applyFill="1" applyBorder="1"/>
    <xf numFmtId="0" fontId="8" fillId="14" borderId="13" xfId="0" applyFont="1" applyFill="1" applyBorder="1"/>
    <xf numFmtId="0" fontId="8" fillId="14" borderId="14" xfId="0" applyFont="1" applyFill="1" applyBorder="1"/>
    <xf numFmtId="0" fontId="8" fillId="14" borderId="15" xfId="0" applyFont="1" applyFill="1" applyBorder="1"/>
    <xf numFmtId="0" fontId="8" fillId="14" borderId="16" xfId="0" applyFont="1" applyFill="1" applyBorder="1"/>
    <xf numFmtId="0" fontId="8" fillId="14" borderId="17" xfId="0" applyFont="1" applyFill="1" applyBorder="1"/>
    <xf numFmtId="0" fontId="8" fillId="14" borderId="18" xfId="0" applyFont="1" applyFill="1" applyBorder="1"/>
    <xf numFmtId="0" fontId="8" fillId="14" borderId="0" xfId="0" applyFont="1" applyFill="1"/>
    <xf numFmtId="167" fontId="8" fillId="11" borderId="0" xfId="0" applyNumberFormat="1" applyFont="1" applyFill="1" applyAlignment="1">
      <alignment horizontal="center"/>
    </xf>
    <xf numFmtId="0" fontId="8" fillId="11" borderId="1" xfId="0" applyFont="1" applyFill="1" applyBorder="1" applyAlignment="1">
      <alignment vertical="top"/>
    </xf>
    <xf numFmtId="0" fontId="8" fillId="11" borderId="22" xfId="0" applyFont="1" applyFill="1" applyBorder="1" applyAlignment="1">
      <alignment vertical="top"/>
    </xf>
    <xf numFmtId="0" fontId="8" fillId="11" borderId="22" xfId="0" applyFont="1" applyFill="1" applyBorder="1" applyAlignment="1">
      <alignment vertical="top" wrapText="1"/>
    </xf>
    <xf numFmtId="0" fontId="8" fillId="11" borderId="24" xfId="0" applyFont="1" applyFill="1" applyBorder="1" applyAlignment="1">
      <alignment vertical="top" wrapText="1"/>
    </xf>
    <xf numFmtId="0" fontId="8" fillId="8" borderId="19" xfId="0" applyFont="1" applyFill="1" applyBorder="1"/>
    <xf numFmtId="0" fontId="8" fillId="8" borderId="20" xfId="0" applyFont="1" applyFill="1" applyBorder="1"/>
    <xf numFmtId="0" fontId="8" fillId="8" borderId="21" xfId="0" applyFont="1" applyFill="1" applyBorder="1"/>
    <xf numFmtId="0" fontId="8" fillId="11" borderId="23" xfId="0" applyFont="1" applyFill="1" applyBorder="1" applyAlignment="1">
      <alignment vertical="top"/>
    </xf>
    <xf numFmtId="0" fontId="8" fillId="11" borderId="25" xfId="0" applyFont="1" applyFill="1" applyBorder="1" applyAlignment="1">
      <alignment vertical="top"/>
    </xf>
    <xf numFmtId="0" fontId="8" fillId="11" borderId="26" xfId="0" applyFont="1" applyFill="1" applyBorder="1" applyAlignment="1">
      <alignment vertical="top"/>
    </xf>
    <xf numFmtId="0" fontId="14" fillId="8" borderId="0" xfId="0" applyFont="1" applyFill="1"/>
    <xf numFmtId="0" fontId="8" fillId="11" borderId="1" xfId="0" applyFont="1" applyFill="1" applyBorder="1" applyAlignment="1">
      <alignment horizontal="left" vertical="top" wrapText="1"/>
    </xf>
    <xf numFmtId="0" fontId="8" fillId="11" borderId="23" xfId="0" applyFont="1" applyFill="1" applyBorder="1" applyAlignment="1">
      <alignment horizontal="left" vertical="top" wrapText="1"/>
    </xf>
    <xf numFmtId="0" fontId="16" fillId="9" borderId="19" xfId="0" applyFont="1" applyFill="1" applyBorder="1" applyAlignment="1">
      <alignment horizontal="left" vertical="top" wrapText="1"/>
    </xf>
    <xf numFmtId="0" fontId="8" fillId="11" borderId="20" xfId="0" applyFont="1" applyFill="1" applyBorder="1" applyAlignment="1">
      <alignment horizontal="left" vertical="top" wrapText="1"/>
    </xf>
    <xf numFmtId="0" fontId="8" fillId="11" borderId="21" xfId="0" applyFont="1" applyFill="1" applyBorder="1" applyAlignment="1">
      <alignment horizontal="left" vertical="top" wrapText="1"/>
    </xf>
    <xf numFmtId="0" fontId="16" fillId="14" borderId="22" xfId="0" applyFont="1" applyFill="1" applyBorder="1" applyAlignment="1">
      <alignment horizontal="left" vertical="top" wrapText="1"/>
    </xf>
    <xf numFmtId="0" fontId="16" fillId="8" borderId="22" xfId="0" applyFont="1" applyFill="1" applyBorder="1" applyAlignment="1">
      <alignment horizontal="left" vertical="top" wrapText="1"/>
    </xf>
    <xf numFmtId="0" fontId="16" fillId="18" borderId="22" xfId="0" applyFont="1" applyFill="1" applyBorder="1" applyAlignment="1">
      <alignment horizontal="left" vertical="top" wrapText="1"/>
    </xf>
    <xf numFmtId="0" fontId="16" fillId="3" borderId="22" xfId="0" applyFont="1" applyFill="1" applyBorder="1" applyAlignment="1">
      <alignment horizontal="left" vertical="top" wrapText="1"/>
    </xf>
    <xf numFmtId="0" fontId="16" fillId="13" borderId="22" xfId="0" applyFont="1" applyFill="1" applyBorder="1" applyAlignment="1">
      <alignment horizontal="left" vertical="top" wrapText="1"/>
    </xf>
    <xf numFmtId="0" fontId="16" fillId="3" borderId="24" xfId="0" applyFont="1" applyFill="1" applyBorder="1" applyAlignment="1">
      <alignment horizontal="left" vertical="top" wrapText="1"/>
    </xf>
    <xf numFmtId="0" fontId="8" fillId="11" borderId="1" xfId="0" quotePrefix="1" applyFont="1" applyFill="1" applyBorder="1" applyAlignment="1">
      <alignment horizontal="left" vertical="top" wrapText="1"/>
    </xf>
    <xf numFmtId="0" fontId="14" fillId="2" borderId="0" xfId="0" applyFont="1" applyFill="1"/>
    <xf numFmtId="0" fontId="8" fillId="11" borderId="0" xfId="0" applyFont="1" applyFill="1" applyAlignment="1">
      <alignment horizontal="left" vertical="top"/>
    </xf>
    <xf numFmtId="0" fontId="0" fillId="0" borderId="0" xfId="0" applyAlignment="1">
      <alignment horizontal="left" vertical="top"/>
    </xf>
    <xf numFmtId="0" fontId="8" fillId="11" borderId="0" xfId="0" applyFont="1" applyFill="1" applyAlignment="1">
      <alignment vertical="top"/>
    </xf>
    <xf numFmtId="0" fontId="8" fillId="4" borderId="27" xfId="0" applyFont="1" applyFill="1" applyBorder="1" applyAlignment="1">
      <alignment vertical="top"/>
    </xf>
    <xf numFmtId="0" fontId="8" fillId="4" borderId="28" xfId="0" applyFont="1" applyFill="1" applyBorder="1" applyAlignment="1">
      <alignment vertical="top"/>
    </xf>
    <xf numFmtId="0" fontId="8" fillId="4" borderId="29" xfId="0" applyFont="1" applyFill="1" applyBorder="1" applyAlignment="1">
      <alignment vertical="top"/>
    </xf>
    <xf numFmtId="0" fontId="8" fillId="11" borderId="25" xfId="0" applyFont="1" applyFill="1" applyBorder="1" applyAlignment="1">
      <alignment horizontal="left" vertical="top" wrapText="1"/>
    </xf>
    <xf numFmtId="0" fontId="8" fillId="11" borderId="26" xfId="0" applyFont="1" applyFill="1" applyBorder="1" applyAlignment="1">
      <alignment horizontal="left" vertical="top" wrapText="1"/>
    </xf>
    <xf numFmtId="0" fontId="20" fillId="11" borderId="0" xfId="0" applyFont="1" applyFill="1" applyAlignment="1">
      <alignment horizontal="left" wrapText="1"/>
    </xf>
    <xf numFmtId="0" fontId="14" fillId="26" borderId="0" xfId="0" applyFont="1" applyFill="1"/>
    <xf numFmtId="0" fontId="10" fillId="9" borderId="9" xfId="0" applyFont="1" applyFill="1" applyBorder="1" applyAlignment="1">
      <alignment horizontal="center" vertical="top" wrapText="1"/>
    </xf>
    <xf numFmtId="0" fontId="10" fillId="14" borderId="1" xfId="0" applyFont="1" applyFill="1" applyBorder="1" applyAlignment="1">
      <alignment horizontal="center" vertical="top" wrapText="1"/>
    </xf>
    <xf numFmtId="0" fontId="10" fillId="8" borderId="1"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2" xfId="0" applyFont="1" applyFill="1" applyBorder="1" applyAlignment="1">
      <alignment horizontal="center" vertical="top" wrapText="1"/>
    </xf>
    <xf numFmtId="0" fontId="10" fillId="18" borderId="1" xfId="0" applyFont="1" applyFill="1" applyBorder="1" applyAlignment="1">
      <alignment horizontal="center" vertical="top" wrapText="1"/>
    </xf>
    <xf numFmtId="0" fontId="10" fillId="3" borderId="1" xfId="0" applyFont="1" applyFill="1" applyBorder="1" applyAlignment="1">
      <alignment horizontal="center" vertical="top" wrapText="1"/>
    </xf>
    <xf numFmtId="0" fontId="10" fillId="13" borderId="1" xfId="0" applyFont="1" applyFill="1" applyBorder="1" applyAlignment="1">
      <alignment horizontal="center" vertical="top" wrapText="1"/>
    </xf>
    <xf numFmtId="9" fontId="5" fillId="3" borderId="1" xfId="1" applyFont="1" applyFill="1" applyBorder="1" applyAlignment="1">
      <alignment horizontal="center" vertical="top" wrapText="1"/>
    </xf>
    <xf numFmtId="0" fontId="8" fillId="9" borderId="8" xfId="0" applyFont="1" applyFill="1" applyBorder="1" applyAlignment="1">
      <alignment wrapText="1"/>
    </xf>
    <xf numFmtId="0" fontId="8" fillId="0" borderId="2" xfId="0" applyFont="1" applyBorder="1" applyAlignment="1">
      <alignment vertical="center" wrapText="1"/>
    </xf>
    <xf numFmtId="0" fontId="0" fillId="26" borderId="1" xfId="0" applyFill="1" applyBorder="1" applyAlignment="1">
      <alignment horizontal="left"/>
    </xf>
    <xf numFmtId="0" fontId="0" fillId="19" borderId="1" xfId="0" applyFill="1" applyBorder="1" applyAlignment="1">
      <alignment horizontal="left"/>
    </xf>
    <xf numFmtId="0" fontId="9" fillId="14" borderId="5" xfId="0" applyFont="1" applyFill="1" applyBorder="1" applyAlignment="1">
      <alignment horizontal="center" wrapText="1"/>
    </xf>
    <xf numFmtId="3" fontId="8" fillId="0" borderId="2" xfId="0" applyNumberFormat="1" applyFont="1" applyBorder="1" applyAlignment="1">
      <alignment vertical="top" wrapText="1"/>
    </xf>
    <xf numFmtId="0" fontId="8" fillId="0" borderId="5" xfId="0" applyFont="1" applyBorder="1" applyAlignment="1">
      <alignment vertical="top" wrapText="1"/>
    </xf>
    <xf numFmtId="0" fontId="8" fillId="9" borderId="10" xfId="0" applyFont="1" applyFill="1" applyBorder="1" applyAlignment="1">
      <alignment vertical="top" wrapText="1"/>
    </xf>
    <xf numFmtId="0" fontId="8" fillId="0" borderId="8" xfId="0" applyFont="1" applyBorder="1" applyAlignment="1">
      <alignment vertical="top" wrapText="1"/>
    </xf>
    <xf numFmtId="0" fontId="8" fillId="11" borderId="8" xfId="0" applyFont="1" applyFill="1" applyBorder="1" applyAlignment="1">
      <alignment vertical="top" wrapText="1"/>
    </xf>
    <xf numFmtId="0" fontId="0" fillId="27" borderId="0" xfId="0" applyFill="1"/>
    <xf numFmtId="0" fontId="8" fillId="27" borderId="0" xfId="0" applyFont="1" applyFill="1" applyAlignment="1">
      <alignment horizontal="left" vertical="top"/>
    </xf>
    <xf numFmtId="0" fontId="8" fillId="27" borderId="0" xfId="0" applyFont="1" applyFill="1" applyAlignment="1">
      <alignment horizontal="center" vertical="top"/>
    </xf>
    <xf numFmtId="0" fontId="8" fillId="27" borderId="0" xfId="0" applyFont="1" applyFill="1"/>
    <xf numFmtId="0" fontId="3" fillId="27" borderId="0" xfId="0" applyFont="1" applyFill="1"/>
    <xf numFmtId="14" fontId="8" fillId="0" borderId="1" xfId="0" applyNumberFormat="1" applyFont="1" applyBorder="1" applyAlignment="1">
      <alignment vertical="top" wrapText="1"/>
    </xf>
    <xf numFmtId="1" fontId="0" fillId="0" borderId="0" xfId="3" applyNumberFormat="1" applyFont="1" applyAlignment="1">
      <alignment horizontal="center"/>
    </xf>
    <xf numFmtId="0" fontId="8" fillId="11" borderId="25" xfId="0" applyFont="1" applyFill="1" applyBorder="1" applyAlignment="1">
      <alignment vertical="top" wrapText="1"/>
    </xf>
    <xf numFmtId="0" fontId="21" fillId="14" borderId="22" xfId="0" applyFont="1" applyFill="1" applyBorder="1" applyAlignment="1">
      <alignment horizontal="left" vertical="top" wrapText="1"/>
    </xf>
    <xf numFmtId="0" fontId="8" fillId="11" borderId="0" xfId="0" applyFont="1" applyFill="1" applyAlignment="1">
      <alignment vertical="center" wrapText="1"/>
    </xf>
    <xf numFmtId="168" fontId="0" fillId="0" borderId="0" xfId="0" applyNumberFormat="1"/>
    <xf numFmtId="0" fontId="25" fillId="0" borderId="0" xfId="0" applyFont="1" applyAlignment="1">
      <alignment wrapText="1"/>
    </xf>
    <xf numFmtId="0" fontId="8" fillId="0" borderId="10" xfId="0" applyFont="1" applyBorder="1" applyAlignment="1">
      <alignment vertical="top" wrapText="1"/>
    </xf>
    <xf numFmtId="0" fontId="2" fillId="6" borderId="0" xfId="0" applyFont="1" applyFill="1" applyAlignment="1">
      <alignment horizontal="center"/>
    </xf>
    <xf numFmtId="0" fontId="18" fillId="25" borderId="30" xfId="0" applyFont="1" applyFill="1" applyBorder="1" applyAlignment="1">
      <alignment horizontal="center" wrapText="1"/>
    </xf>
    <xf numFmtId="0" fontId="18" fillId="25" borderId="31" xfId="0" applyFont="1" applyFill="1" applyBorder="1" applyAlignment="1">
      <alignment horizontal="center" wrapText="1"/>
    </xf>
    <xf numFmtId="0" fontId="18" fillId="25" borderId="32" xfId="0" applyFont="1" applyFill="1" applyBorder="1" applyAlignment="1">
      <alignment horizontal="center" wrapText="1"/>
    </xf>
    <xf numFmtId="0" fontId="11" fillId="27" borderId="33" xfId="0" applyFont="1" applyFill="1" applyBorder="1" applyAlignment="1">
      <alignment horizontal="center" vertical="center" wrapText="1"/>
    </xf>
    <xf numFmtId="0" fontId="11" fillId="27" borderId="34" xfId="0" applyFont="1" applyFill="1" applyBorder="1" applyAlignment="1">
      <alignment horizontal="center" vertical="center" wrapText="1"/>
    </xf>
    <xf numFmtId="0" fontId="11" fillId="27" borderId="35" xfId="0" applyFont="1" applyFill="1" applyBorder="1" applyAlignment="1">
      <alignment horizontal="center" vertical="center" wrapText="1"/>
    </xf>
    <xf numFmtId="0" fontId="17" fillId="24" borderId="0" xfId="0" applyFont="1" applyFill="1" applyAlignment="1">
      <alignment horizontal="center" vertical="top"/>
    </xf>
    <xf numFmtId="0" fontId="8" fillId="11" borderId="0" xfId="0" applyFont="1" applyFill="1" applyAlignment="1">
      <alignment horizontal="left" vertical="top" wrapText="1"/>
    </xf>
    <xf numFmtId="0" fontId="14" fillId="11" borderId="0" xfId="0" applyFont="1" applyFill="1" applyAlignment="1">
      <alignment horizontal="left" vertical="center"/>
    </xf>
    <xf numFmtId="0" fontId="8" fillId="11" borderId="0" xfId="0" applyFont="1" applyFill="1" applyAlignment="1">
      <alignment horizontal="left"/>
    </xf>
    <xf numFmtId="0" fontId="9" fillId="8" borderId="2" xfId="0" applyFont="1" applyFill="1" applyBorder="1" applyAlignment="1">
      <alignment horizontal="center" wrapText="1"/>
    </xf>
    <xf numFmtId="0" fontId="9" fillId="8" borderId="6" xfId="0" applyFont="1" applyFill="1" applyBorder="1" applyAlignment="1">
      <alignment horizontal="center" wrapText="1"/>
    </xf>
    <xf numFmtId="0" fontId="9" fillId="8" borderId="4" xfId="0" applyFont="1" applyFill="1" applyBorder="1" applyAlignment="1">
      <alignment horizontal="center" wrapText="1"/>
    </xf>
    <xf numFmtId="0" fontId="9" fillId="14" borderId="5" xfId="0" applyFont="1" applyFill="1" applyBorder="1" applyAlignment="1">
      <alignment horizontal="center" wrapText="1"/>
    </xf>
    <xf numFmtId="0" fontId="9" fillId="14" borderId="7" xfId="0" applyFont="1" applyFill="1" applyBorder="1" applyAlignment="1">
      <alignment horizontal="center" wrapText="1"/>
    </xf>
    <xf numFmtId="0" fontId="9" fillId="18" borderId="2" xfId="0" applyFont="1" applyFill="1" applyBorder="1" applyAlignment="1">
      <alignment horizontal="center" vertical="center" wrapText="1"/>
    </xf>
    <xf numFmtId="0" fontId="9" fillId="18" borderId="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23" fillId="0" borderId="0" xfId="0" applyFont="1" applyAlignment="1">
      <alignment horizontal="center"/>
    </xf>
    <xf numFmtId="0" fontId="12" fillId="7" borderId="0" xfId="0" applyFont="1" applyFill="1" applyAlignment="1">
      <alignment horizontal="center"/>
    </xf>
    <xf numFmtId="0" fontId="11" fillId="19" borderId="0" xfId="0" applyFont="1" applyFill="1" applyAlignment="1">
      <alignment horizontal="center"/>
    </xf>
  </cellXfs>
  <cellStyles count="4">
    <cellStyle name="Comma" xfId="3" builtinId="3"/>
    <cellStyle name="Comma 2" xfId="2" xr:uid="{CD283381-7412-4E58-8099-11E2B7B9A993}"/>
    <cellStyle name="Normal" xfId="0" builtinId="0"/>
    <cellStyle name="Percent" xfId="1" builtinId="5"/>
  </cellStyles>
  <dxfs count="80">
    <dxf>
      <font>
        <color theme="0"/>
      </font>
      <fill>
        <patternFill>
          <bgColor rgb="FFFF0000"/>
        </patternFill>
      </fill>
    </dxf>
    <dxf>
      <fill>
        <patternFill>
          <bgColor rgb="FFFFC000"/>
        </patternFill>
      </fill>
    </dxf>
    <dxf>
      <fill>
        <patternFill>
          <bgColor rgb="FFFFFF99"/>
        </patternFill>
      </fill>
    </dxf>
    <dxf>
      <fill>
        <patternFill>
          <bgColor theme="9" tint="0.39994506668294322"/>
        </patternFill>
      </fill>
    </dxf>
    <dxf>
      <fill>
        <patternFill>
          <bgColor rgb="FF00B050"/>
        </patternFill>
      </fill>
    </dxf>
    <dxf>
      <fill>
        <patternFill>
          <bgColor theme="9"/>
        </patternFill>
      </fill>
    </dxf>
    <dxf>
      <fill>
        <patternFill>
          <bgColor theme="9" tint="0.39994506668294322"/>
        </patternFill>
      </fill>
    </dxf>
    <dxf>
      <fill>
        <patternFill>
          <bgColor theme="4" tint="0.39994506668294322"/>
        </patternFill>
      </fill>
    </dxf>
    <dxf>
      <fill>
        <patternFill>
          <bgColor theme="7" tint="0.59996337778862885"/>
        </patternFill>
      </fill>
    </dxf>
    <dxf>
      <fill>
        <patternFill>
          <bgColor rgb="FFFF9999"/>
        </patternFill>
      </fill>
    </dxf>
    <dxf>
      <fill>
        <patternFill>
          <bgColor rgb="FF00B050"/>
        </patternFill>
      </fill>
    </dxf>
    <dxf>
      <fill>
        <patternFill>
          <bgColor theme="9" tint="0.79998168889431442"/>
        </patternFill>
      </fill>
    </dxf>
    <dxf>
      <fill>
        <patternFill>
          <bgColor rgb="FFFFFF99"/>
        </patternFill>
      </fill>
    </dxf>
    <dxf>
      <fill>
        <patternFill>
          <bgColor rgb="FFFFC000"/>
        </patternFill>
      </fill>
    </dxf>
    <dxf>
      <font>
        <color theme="0"/>
      </font>
      <fill>
        <patternFill>
          <bgColor rgb="FFFF0000"/>
        </patternFill>
      </fill>
    </dxf>
    <dxf>
      <font>
        <b val="0"/>
        <i/>
        <strike/>
        <color theme="0"/>
      </font>
      <fill>
        <patternFill>
          <bgColor rgb="FFC00000"/>
        </patternFill>
      </fill>
    </dxf>
    <dxf>
      <fill>
        <patternFill>
          <bgColor theme="8" tint="0.59996337778862885"/>
        </patternFill>
      </fill>
    </dxf>
    <dxf>
      <fill>
        <patternFill>
          <bgColor rgb="FF92D050"/>
        </patternFill>
      </fill>
    </dxf>
    <dxf>
      <fill>
        <patternFill>
          <bgColor theme="7" tint="0.59996337778862885"/>
        </patternFill>
      </fill>
    </dxf>
    <dxf>
      <fill>
        <patternFill>
          <bgColor rgb="FFFF9999"/>
        </patternFill>
      </fill>
    </dxf>
    <dxf>
      <numFmt numFmtId="168" formatCode="_-* #,##0_-;\-* #,##0_-;_-* &quot;-&quot;??_-;_-@_-"/>
    </dxf>
    <dxf>
      <numFmt numFmtId="168" formatCode="_-* #,##0_-;\-* #,##0_-;_-* &quot;-&quot;??_-;_-@_-"/>
    </dxf>
    <dxf>
      <numFmt numFmtId="13" formatCode="0%"/>
    </dxf>
    <dxf>
      <font>
        <b val="0"/>
        <i val="0"/>
        <strike val="0"/>
        <condense val="0"/>
        <extend val="0"/>
        <outline val="0"/>
        <shadow val="0"/>
        <u val="none"/>
        <vertAlign val="baseline"/>
        <sz val="11"/>
        <color theme="1"/>
        <name val="Tenorite"/>
        <scheme val="none"/>
      </font>
      <fill>
        <patternFill patternType="none">
          <fgColor indexed="64"/>
          <bgColor indexed="65"/>
        </patternFill>
      </fill>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Tenorite"/>
        <scheme val="none"/>
      </font>
      <fill>
        <patternFill patternType="solid">
          <fgColor indexed="64"/>
          <bgColor theme="0" tint="-0.249977111117893"/>
        </patternFill>
      </fill>
      <alignment horizontal="general" vertical="bottom"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Tenorite"/>
        <scheme val="none"/>
      </font>
      <fill>
        <patternFill patternType="solid">
          <fgColor indexed="64"/>
          <bgColor theme="0" tint="-0.249977111117893"/>
        </patternFill>
      </fill>
      <alignment horizontal="general" vertical="bottom"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Tenorite"/>
        <scheme val="none"/>
      </font>
      <fill>
        <patternFill patternType="solid">
          <fgColor indexed="64"/>
          <bgColor theme="0" tint="-0.249977111117893"/>
        </patternFill>
      </fill>
      <alignment horizontal="general" vertical="bottom"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Tenorite"/>
        <scheme val="none"/>
      </font>
      <fill>
        <patternFill patternType="solid">
          <fgColor indexed="64"/>
          <bgColor theme="0" tint="-0.249977111117893"/>
        </patternFill>
      </fill>
      <alignment horizontal="general" vertical="bottom"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Tenorite"/>
        <scheme val="none"/>
      </font>
      <fill>
        <patternFill patternType="solid">
          <fgColor indexed="64"/>
          <bgColor theme="0" tint="-0.249977111117893"/>
        </patternFill>
      </fill>
      <alignment horizontal="general" vertical="bottom"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Tenorite"/>
        <scheme val="none"/>
      </font>
      <fill>
        <patternFill patternType="solid">
          <fgColor indexed="64"/>
          <bgColor theme="0" tint="-0.249977111117893"/>
        </patternFill>
      </fill>
      <alignment horizontal="general" vertical="bottom"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Tenorite"/>
        <scheme val="none"/>
      </font>
      <fill>
        <patternFill patternType="solid">
          <fgColor indexed="64"/>
          <bgColor theme="0" tint="-0.249977111117893"/>
        </patternFill>
      </fill>
      <alignment horizontal="general" vertical="bottom"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numFmt numFmtId="166" formatCode="[$$-409]\ #,##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numFmt numFmtId="169" formatCode="dd/mm/yyyy"/>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numFmt numFmtId="169" formatCode="dd/mm/yyyy"/>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fill>
        <patternFill patternType="solid">
          <fgColor indexed="64"/>
          <bgColor theme="0"/>
        </patternFill>
      </fill>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Tenorite"/>
        <scheme val="none"/>
      </font>
      <fill>
        <patternFill patternType="none">
          <fgColor indexed="64"/>
          <bgColor indexed="65"/>
        </patternFill>
      </fill>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fill>
        <patternFill patternType="none">
          <fgColor indexed="64"/>
          <bgColor indexed="65"/>
        </patternFill>
      </fill>
      <alignment horizontal="general" vertical="bottom" textRotation="0" wrapText="1" indent="0" justifyLastLine="0" shrinkToFit="0" readingOrder="0"/>
      <border diagonalUp="0" diagonalDown="0">
        <left/>
        <right/>
        <top/>
        <bottom style="thin">
          <color indexed="64"/>
        </bottom>
        <vertical/>
        <horizontal/>
      </border>
    </dxf>
    <dxf>
      <border outline="0">
        <left style="thin">
          <color indexed="64"/>
        </left>
      </border>
    </dxf>
    <dxf>
      <font>
        <strike val="0"/>
        <outline val="0"/>
        <shadow val="0"/>
        <u val="none"/>
        <vertAlign val="baseline"/>
        <color theme="1"/>
      </font>
      <alignment textRotation="0" wrapText="1" indent="0" justifyLastLine="0" shrinkToFit="0" readingOrder="0"/>
    </dxf>
    <dxf>
      <font>
        <strike val="0"/>
        <outline val="0"/>
        <shadow val="0"/>
        <u val="none"/>
        <vertAlign val="baseline"/>
        <sz val="11"/>
        <color theme="1"/>
        <name val="Tenorite"/>
        <scheme val="none"/>
      </font>
      <fill>
        <patternFill patternType="solid">
          <fgColor indexed="64"/>
          <bgColor rgb="FFFFFF00"/>
        </patternFill>
      </fill>
      <alignment textRotation="0" wrapText="0" indent="0" justifyLastLine="0" shrinkToFit="0" readingOrder="0"/>
    </dxf>
    <dxf>
      <font>
        <strike val="0"/>
        <outline val="0"/>
        <shadow val="0"/>
        <u val="none"/>
        <vertAlign val="baseline"/>
        <sz val="11"/>
        <color theme="1"/>
        <name val="Tenorite"/>
        <scheme val="none"/>
      </font>
      <fill>
        <patternFill patternType="solid">
          <fgColor indexed="64"/>
          <bgColor rgb="FFFFFF00"/>
        </patternFill>
      </fill>
      <alignment textRotation="0" wrapText="0" indent="0" justifyLastLine="0" shrinkToFit="0" readingOrder="0"/>
    </dxf>
    <dxf>
      <font>
        <strike val="0"/>
        <outline val="0"/>
        <shadow val="0"/>
        <u val="none"/>
        <vertAlign val="baseline"/>
        <sz val="11"/>
        <color theme="1"/>
        <name val="Tenorite"/>
        <scheme val="none"/>
      </font>
      <alignment textRotation="0" wrapText="0" indent="0" justifyLastLine="0" shrinkToFit="0" readingOrder="0"/>
    </dxf>
    <dxf>
      <font>
        <strike val="0"/>
        <outline val="0"/>
        <shadow val="0"/>
        <u val="none"/>
        <vertAlign val="baseline"/>
        <sz val="11"/>
        <color theme="1"/>
        <name val="Tenorite"/>
        <scheme val="none"/>
      </font>
      <alignment textRotation="0" wrapText="0" indent="0" justifyLastLine="0" shrinkToFit="0" readingOrder="0"/>
    </dxf>
    <dxf>
      <font>
        <strike val="0"/>
        <outline val="0"/>
        <shadow val="0"/>
        <u val="none"/>
        <vertAlign val="baseline"/>
        <sz val="11"/>
        <color theme="1"/>
        <name val="Tenorite"/>
        <scheme val="none"/>
      </font>
      <alignment textRotation="0" wrapText="0" indent="0" justifyLastLine="0" shrinkToFit="0" readingOrder="0"/>
    </dxf>
    <dxf>
      <font>
        <strike val="0"/>
        <outline val="0"/>
        <shadow val="0"/>
        <u val="none"/>
        <vertAlign val="baseline"/>
        <sz val="11"/>
        <color theme="1"/>
        <name val="Tenorite"/>
        <scheme val="none"/>
      </font>
      <alignment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center"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patternType="solid">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textRotation="0" wrapText="0" indent="0" justifyLastLine="0" shrinkToFit="0" readingOrder="0"/>
    </dxf>
    <dxf>
      <font>
        <color theme="1"/>
      </font>
    </dxf>
    <dxf>
      <font>
        <color theme="1"/>
      </font>
    </dxf>
  </dxfs>
  <tableStyles count="3" defaultTableStyle="Table Style 2" defaultPivotStyle="PivotStyleLight16">
    <tableStyle name="Invisible" pivot="0" table="0" count="0" xr9:uid="{41090DCA-5F4B-4335-BC1E-036C08CFCFBB}"/>
    <tableStyle name="Table Style 1" pivot="0" count="1" xr9:uid="{B4EB8E13-A184-45B1-9BB3-4755EB7A8B76}">
      <tableStyleElement type="headerRow" dxfId="79"/>
    </tableStyle>
    <tableStyle name="Table Style 2" pivot="0" count="1" xr9:uid="{FB2215C6-59AC-436C-B5FB-C70CBA03DEF1}">
      <tableStyleElement type="headerRow" dxfId="78"/>
    </tableStyle>
  </tableStyles>
  <colors>
    <mruColors>
      <color rgb="FFFFE5E5"/>
      <color rgb="FFFF9999"/>
      <color rgb="FF92D050"/>
      <color rgb="FFFFE699"/>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[NAPHS_tool (version 4.6)_SP_rev.xlsx]Dashboard budget!Budget_table</c:name>
    <c:fmtId val="0"/>
  </c:pivotSource>
  <c:chart>
    <c:title>
      <c:tx>
        <c:strRef>
          <c:f>'Dashboard budget'!$A$1</c:f>
          <c:strCache>
            <c:ptCount val="1"/>
            <c:pt idx="0">
              <c:v>Presupuesto por área temática</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'Dashboard budget'!$A$1</c:f>
              <c:strCache>
                <c:ptCount val="1"/>
                <c:pt idx="0">
                  <c:v>Total</c:v>
                </c:pt>
              </c:strCache>
            </c:strRef>
          </c:tx>
          <c:spPr>
            <a:solidFill>
              <a:schemeClr val="accent1"/>
            </a:solidFill>
            <a:ln>
              <a:noFill/>
            </a:ln>
            <a:effectLst/>
          </c:spPr>
          <c:invertIfNegative val="0"/>
          <c:cat>
            <c:strRef>
              <c:f>'Dashboard budget'!$A$1</c:f>
              <c:strCache>
                <c:ptCount val="3"/>
                <c:pt idx="0">
                  <c:v>(blank)</c:v>
                </c:pt>
                <c:pt idx="1">
                  <c:v>C1. Instrumentos políticos, jurídicos y normativos para la aplicación del RSI</c:v>
                </c:pt>
                <c:pt idx="2">
                  <c:v>C7. Gestión de emergencias sanitarias</c:v>
                </c:pt>
              </c:strCache>
            </c:strRef>
          </c:cat>
          <c:val>
            <c:numRef>
              <c:f>'Dashboard budget'!$A$1</c:f>
              <c:numCache>
                <c:formatCode>_-* #,##0_-;\-* #,##0_-;_-* "-"??_-;_-@_-</c:formatCode>
                <c:ptCount val="3"/>
                <c:pt idx="1">
                  <c:v>100000</c:v>
                </c:pt>
              </c:numCache>
            </c:numRef>
          </c:val>
          <c:extLst>
            <c:ext xmlns:c16="http://schemas.microsoft.com/office/drawing/2014/chart" uri="{C3380CC4-5D6E-409C-BE32-E72D297353CC}">
              <c16:uniqueId val="{00000000-CA10-44F3-A7EF-1C7F5A3BBBF5}"/>
            </c:ext>
          </c:extLst>
        </c:ser>
        <c:dLbls>
          <c:showLegendKey val="0"/>
          <c:showVal val="0"/>
          <c:showCatName val="0"/>
          <c:showSerName val="0"/>
          <c:showPercent val="0"/>
          <c:showBubbleSize val="0"/>
        </c:dLbls>
        <c:gapWidth val="182"/>
        <c:axId val="1102577919"/>
        <c:axId val="255086528"/>
      </c:barChart>
      <c:catAx>
        <c:axId val="110257791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5086528"/>
        <c:crosses val="autoZero"/>
        <c:auto val="1"/>
        <c:lblAlgn val="ctr"/>
        <c:lblOffset val="100"/>
        <c:noMultiLvlLbl val="0"/>
      </c:catAx>
      <c:valAx>
        <c:axId val="255086528"/>
        <c:scaling>
          <c:orientation val="minMax"/>
        </c:scaling>
        <c:delete val="0"/>
        <c:axPos val="b"/>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25779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[NAPHS_tool (version 4.6)_SP_rev.xlsx]Dashboard budget!PivotTable5</c:name>
    <c:fmtId val="3"/>
  </c:pivotSource>
  <c:chart>
    <c:title>
      <c:tx>
        <c:strRef>
          <c:f>'Dashboard budget'!$S$1</c:f>
          <c:strCache>
            <c:ptCount val="1"/>
            <c:pt idx="0">
              <c:v>Presupuesto por indicador</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'Dashboard budget'!$S$1</c:f>
              <c:strCache>
                <c:ptCount val="1"/>
                <c:pt idx="0">
                  <c:v>Total</c:v>
                </c:pt>
              </c:strCache>
            </c:strRef>
          </c:tx>
          <c:spPr>
            <a:solidFill>
              <a:schemeClr val="accent1"/>
            </a:solidFill>
            <a:ln>
              <a:noFill/>
            </a:ln>
            <a:effectLst/>
          </c:spPr>
          <c:invertIfNegative val="0"/>
          <c:cat>
            <c:multiLvlStrRef>
              <c:f>'Dashboard budget'!$S$1</c:f>
              <c:multiLvlStrCache>
                <c:ptCount val="3"/>
                <c:lvl>
                  <c:pt idx="0">
                    <c:v>(blank)</c:v>
                  </c:pt>
                  <c:pt idx="1">
                    <c:v>C1.1 Instrumentos políticos, jurídicos y normativos</c:v>
                  </c:pt>
                  <c:pt idx="2">
                    <c:v>(blank)</c:v>
                  </c:pt>
                </c:lvl>
                <c:lvl>
                  <c:pt idx="0">
                    <c:v>(blank)</c:v>
                  </c:pt>
                  <c:pt idx="1">
                    <c:v>C1. Instrumentos políticos, jurídicos y normativos para la aplicación del RSI</c:v>
                  </c:pt>
                  <c:pt idx="2">
                    <c:v>C7. Gestión de emergencias sanitarias</c:v>
                  </c:pt>
                </c:lvl>
              </c:multiLvlStrCache>
            </c:multiLvlStrRef>
          </c:cat>
          <c:val>
            <c:numRef>
              <c:f>'Dashboard budget'!$S$1</c:f>
              <c:numCache>
                <c:formatCode>_-* #,##0_-;\-* #,##0_-;_-* "-"??_-;_-@_-</c:formatCode>
                <c:ptCount val="3"/>
                <c:pt idx="1">
                  <c:v>100000</c:v>
                </c:pt>
              </c:numCache>
            </c:numRef>
          </c:val>
          <c:extLst>
            <c:ext xmlns:c16="http://schemas.microsoft.com/office/drawing/2014/chart" uri="{C3380CC4-5D6E-409C-BE32-E72D297353CC}">
              <c16:uniqueId val="{00000000-6FE4-41C6-B71F-8B59B3A6C85B}"/>
            </c:ext>
          </c:extLst>
        </c:ser>
        <c:dLbls>
          <c:showLegendKey val="0"/>
          <c:showVal val="0"/>
          <c:showCatName val="0"/>
          <c:showSerName val="0"/>
          <c:showPercent val="0"/>
          <c:showBubbleSize val="0"/>
        </c:dLbls>
        <c:gapWidth val="182"/>
        <c:axId val="249823280"/>
        <c:axId val="1091506575"/>
      </c:barChart>
      <c:catAx>
        <c:axId val="249823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1506575"/>
        <c:crosses val="autoZero"/>
        <c:auto val="1"/>
        <c:lblAlgn val="ctr"/>
        <c:lblOffset val="100"/>
        <c:noMultiLvlLbl val="0"/>
      </c:catAx>
      <c:valAx>
        <c:axId val="1091506575"/>
        <c:scaling>
          <c:orientation val="minMax"/>
        </c:scaling>
        <c:delete val="0"/>
        <c:axPos val="b"/>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823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295274</xdr:colOff>
      <xdr:row>2</xdr:row>
      <xdr:rowOff>128586</xdr:rowOff>
    </xdr:from>
    <xdr:to>
      <xdr:col>16</xdr:col>
      <xdr:colOff>419099</xdr:colOff>
      <xdr:row>27</xdr:row>
      <xdr:rowOff>19049</xdr:rowOff>
    </xdr:to>
    <xdr:graphicFrame macro="">
      <xdr:nvGraphicFramePr>
        <xdr:cNvPr id="2" name="Chart 1">
          <a:extLst>
            <a:ext uri="{FF2B5EF4-FFF2-40B4-BE49-F238E27FC236}">
              <a16:creationId xmlns:a16="http://schemas.microsoft.com/office/drawing/2014/main" id="{246B44BF-46C3-5C69-9771-575D56DF4C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542925</xdr:colOff>
      <xdr:row>3</xdr:row>
      <xdr:rowOff>4762</xdr:rowOff>
    </xdr:from>
    <xdr:to>
      <xdr:col>33</xdr:col>
      <xdr:colOff>161925</xdr:colOff>
      <xdr:row>23</xdr:row>
      <xdr:rowOff>19050</xdr:rowOff>
    </xdr:to>
    <xdr:graphicFrame macro="">
      <xdr:nvGraphicFramePr>
        <xdr:cNvPr id="4" name="Chart 3">
          <a:extLst>
            <a:ext uri="{FF2B5EF4-FFF2-40B4-BE49-F238E27FC236}">
              <a16:creationId xmlns:a16="http://schemas.microsoft.com/office/drawing/2014/main" id="{CEEEDBD5-4DA4-D953-7805-589430A922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rldhealthorg.sharepoint.com/sites/CAP/Shared%20Documents/General/NAPHS/NAPHS%20reports/EMRO_NAPHS_reports/Iraq/prep%20Iraq%202022/practise%20dropdow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CAP/Shared%20Documents/General/NAPHS/NAPHS%20reports/EMRO_NAPHS_reports/Iraq/prep%20Iraq%202022/NAPHS%20tool/Copy%20of%20NAPHS%20planning%20and%20costing%20tool_THE%20GAMBIA_COMPIL_COSTED%2022%2010%202021.xlsm"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worldhealthorg.sharepoint.com/sites/CAP/Shared%20Documents/General/NAPHS/NAPHS%20reports/EMRO_NAPHS_reports/Iraq/prep%20Iraq%202022/NAPHS%20tool/Copy%20of%20NAPHS%20planning%20and%20costing%20tool_THE%20GAMBIA_COMPIL_COSTED%2022%2010%202021.xlsm?02A02800" TargetMode="External"/><Relationship Id="rId1" Type="http://schemas.openxmlformats.org/officeDocument/2006/relationships/externalLinkPath" Target="file:///\\02A02800\Copy%20of%20NAPHS%20planning%20and%20costing%20tool_THE%20GAMBIA_COMPIL_COSTED%2022%2010%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 val="practise dropdown"/>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gation tools"/>
      <sheetName val="Basic Inputs"/>
      <sheetName val="Basic Input for Tool"/>
      <sheetName val="Internal data"/>
      <sheetName val="National Legislation"/>
      <sheetName val="IHR Coordination"/>
      <sheetName val="AMR"/>
      <sheetName val="Zoonotic events"/>
      <sheetName val="Food safety"/>
      <sheetName val="Biosafety and Biosecurity"/>
      <sheetName val="Immunization"/>
      <sheetName val="Laboratory"/>
      <sheetName val="Surveillance"/>
      <sheetName val="Reporting"/>
      <sheetName val="Human resources"/>
      <sheetName val="Preparedness"/>
      <sheetName val="Emergency response"/>
      <sheetName val="Linking PH and security"/>
      <sheetName val="Medical countermeasures"/>
      <sheetName val="Risk communication"/>
      <sheetName val="PoE"/>
      <sheetName val="Chemical Events"/>
      <sheetName val="Radiation emergencies"/>
      <sheetName val="Other technical focus area"/>
      <sheetName val="Summary tables"/>
      <sheetName val="Graphiques"/>
      <sheetName val="Pie chart"/>
      <sheetName val="Pending list"/>
      <sheetName val="Procurement list"/>
    </sheetNames>
    <sheetDataSet>
      <sheetData sheetId="0" refreshError="1"/>
      <sheetData sheetId="1">
        <row r="67">
          <cell r="D67">
            <v>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gation tools"/>
      <sheetName val="Basic Inputs"/>
      <sheetName val="Basic Input for Tool"/>
      <sheetName val="Internal data"/>
      <sheetName val="National Legislation"/>
      <sheetName val="IHR Coordination"/>
      <sheetName val="AMR"/>
      <sheetName val="Zoonotic events"/>
      <sheetName val="Food safety"/>
      <sheetName val="Biosafety and Biosecurity"/>
      <sheetName val="Immunization"/>
      <sheetName val="Laboratory"/>
      <sheetName val="Surveillance"/>
      <sheetName val="Reporting"/>
      <sheetName val="Human resources"/>
      <sheetName val="Preparedness"/>
      <sheetName val="Emergency response"/>
      <sheetName val="Linking PH and security"/>
      <sheetName val="Medical countermeasures"/>
      <sheetName val="Risk communication"/>
      <sheetName val="PoE"/>
      <sheetName val="Chemical Events"/>
      <sheetName val="Radiation emergencies"/>
      <sheetName val="Other technical focus area"/>
      <sheetName val="Summary tables"/>
      <sheetName val="Graphiques"/>
      <sheetName val="Pie chart"/>
      <sheetName val="Pending list"/>
      <sheetName val="Procurement list"/>
    </sheetNames>
    <sheetDataSet>
      <sheetData sheetId="0" refreshError="1"/>
      <sheetData sheetId="1">
        <row r="67">
          <cell r="D67">
            <v>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alindo, Dr. Pablo (GUT)" refreshedDate="45259.758510185187" createdVersion="8" refreshedVersion="8" minRefreshableVersion="3" recordCount="98" xr:uid="{2F9D4434-4807-4C40-BA05-85C8BA04E271}">
  <cacheSource type="worksheet">
    <worksheetSource name="NAPHS_table"/>
  </cacheSource>
  <cacheFields count="36">
    <cacheField name="Área técnica" numFmtId="0">
      <sharedItems containsBlank="1" count="5">
        <s v="C1. Instrumentos políticos, jurídicos y normativos para la aplicación del RSI"/>
        <m/>
        <s v="C7. Gestión de emergencias sanitarias"/>
        <s v="P1: Legislación y financiamiento" u="1"/>
        <s v="P2: RSI: Coordinación, comunicación y promoción de la causa" u="1"/>
      </sharedItems>
    </cacheField>
    <cacheField name="Indicador" numFmtId="0">
      <sharedItems containsBlank="1" count="5">
        <s v="C1.1 Instrumentos políticos, jurídicos y normativos"/>
        <m/>
        <s v="P.1.1 Legislación, leyes, reglamentos, requisitos administrativos, políticas" u="1"/>
        <s v="P.2.1 Establecimiento de un mecanismo funcional para la coordinación y la integración" u="1"/>
        <s v="" u="1"/>
      </sharedItems>
    </cacheField>
    <cacheField name="últimos resultados" numFmtId="0">
      <sharedItems containsNonDate="0" containsString="0" containsBlank="1"/>
    </cacheField>
    <cacheField name="Medida estratégica" numFmtId="0">
      <sharedItems containsNonDate="0" containsString="0" containsBlank="1"/>
    </cacheField>
    <cacheField name="Autoridad responsable" numFmtId="0">
      <sharedItems containsNonDate="0" containsString="0" containsBlank="1"/>
    </cacheField>
    <cacheField name="Costo previsto de la medida estratégica" numFmtId="0">
      <sharedItems containsNonDate="0" containsString="0" containsBlank="1"/>
    </cacheField>
    <cacheField name="Identificación de la actividad" numFmtId="0">
      <sharedItems/>
    </cacheField>
    <cacheField name="Fuente" numFmtId="0">
      <sharedItems containsNonDate="0" containsString="0" containsBlank="1"/>
    </cacheField>
    <cacheField name="Descripción detallada de la actividad " numFmtId="0">
      <sharedItems containsBlank="1"/>
    </cacheField>
    <cacheField name="Tipo de actividad" numFmtId="0">
      <sharedItems containsNonDate="0" containsString="0" containsBlank="1"/>
    </cacheField>
    <cacheField name="Riesgo específico" numFmtId="0">
      <sharedItems containsNonDate="0" containsString="0" containsBlank="1"/>
    </cacheField>
    <cacheField name="Nivel de riesgo" numFmtId="0">
      <sharedItems containsNonDate="0" containsString="0" containsBlank="1"/>
    </cacheField>
    <cacheField name="Viabilidad" numFmtId="0">
      <sharedItems containsNonDate="0" containsString="0" containsBlank="1"/>
    </cacheField>
    <cacheField name="Impacto" numFmtId="0">
      <sharedItems containsNonDate="0" containsString="0" containsBlank="1"/>
    </cacheField>
    <cacheField name="Prioridad" numFmtId="0">
      <sharedItems/>
    </cacheField>
    <cacheField name="Fecha de inicio" numFmtId="14">
      <sharedItems containsNonDate="0" containsDate="1" containsString="0" containsBlank="1" minDate="2023-01-20T00:00:00" maxDate="2023-01-21T00:00:00"/>
    </cacheField>
    <cacheField name="Fecha de finalización" numFmtId="14">
      <sharedItems containsNonDate="0" containsDate="1" containsString="0" containsBlank="1" minDate="2023-07-22T00:00:00" maxDate="2023-07-23T00:00:00"/>
    </cacheField>
    <cacheField name="Costo detallado de la actividad" numFmtId="166">
      <sharedItems containsString="0" containsBlank="1" containsNumber="1" containsInteger="1" minValue="100000" maxValue="100000"/>
    </cacheField>
    <cacheField name="Disponibilidad de fondos" numFmtId="0">
      <sharedItems containsBlank="1"/>
    </cacheField>
    <cacheField name="Presupuesto disponible" numFmtId="0">
      <sharedItems containsString="0" containsBlank="1" containsNumber="1" containsInteger="1" minValue="80000" maxValue="80000"/>
    </cacheField>
    <cacheField name="Instituciones colaboradoras" numFmtId="0">
      <sharedItems containsNonDate="0" containsString="0" containsBlank="1"/>
    </cacheField>
    <cacheField name="Persona responsable" numFmtId="0">
      <sharedItems containsNonDate="0" containsString="0" containsBlank="1"/>
    </cacheField>
    <cacheField name="Apoyo técnico externo necesario" numFmtId="0">
      <sharedItems containsBlank="1"/>
    </cacheField>
    <cacheField name="Estado de ejecución" numFmtId="0">
      <sharedItems containsBlank="1"/>
    </cacheField>
    <cacheField name="Commentarios" numFmtId="0">
      <sharedItems containsNonDate="0" containsString="0" containsBlank="1"/>
    </cacheField>
    <cacheField name="% ejecutado" numFmtId="9">
      <sharedItems containsString="0" containsBlank="1" containsNumber="1" containsInteger="1" minValue="0" maxValue="0"/>
    </cacheField>
    <cacheField name="indicador 1" numFmtId="0">
      <sharedItems/>
    </cacheField>
    <cacheField name="indicador 2" numFmtId="0">
      <sharedItems/>
    </cacheField>
    <cacheField name="indicador 3" numFmtId="0">
      <sharedItems/>
    </cacheField>
    <cacheField name="indicador 4" numFmtId="0">
      <sharedItems/>
    </cacheField>
    <cacheField name="indicador 5" numFmtId="0">
      <sharedItems/>
    </cacheField>
    <cacheField name="indicador 6" numFmtId="0">
      <sharedItems/>
    </cacheField>
    <cacheField name="Columna 1" numFmtId="0">
      <sharedItems containsNonDate="0" containsString="0" containsBlank="1"/>
    </cacheField>
    <cacheField name="actividad #" numFmtId="0">
      <sharedItems containsSemiMixedTypes="0" containsString="0" containsNumber="1" containsInteger="1" minValue="1" maxValue="96"/>
    </cacheField>
    <cacheField name="actividad #2" numFmtId="0">
      <sharedItems containsMixedTypes="1" containsNumber="1" containsInteger="1" minValue="10" maxValue="96"/>
    </cacheField>
    <cacheField name="comprobar área_indic" numFmtId="0">
      <sharedItems containsMixedTypes="1" containsNumber="1" containsInteger="1" minValue="1"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8">
  <r>
    <x v="0"/>
    <x v="0"/>
    <m/>
    <m/>
    <m/>
    <m/>
    <s v="C01.1.01."/>
    <m/>
    <s v="Recopilaciones, revisión, actualización de los dictámenes, para conformar el expediente y remitirlo al Congreso de la Republica"/>
    <m/>
    <m/>
    <m/>
    <m/>
    <m/>
    <s v=""/>
    <d v="2023-01-20T00:00:00"/>
    <d v="2023-07-22T00:00:00"/>
    <n v="100000"/>
    <s v="Parcial"/>
    <n v="80000"/>
    <m/>
    <m/>
    <s v="Yes"/>
    <s v="No ha comenzado"/>
    <m/>
    <n v="0"/>
    <s v="C1.1 Instrumentos políticos, jurídicos y normativos"/>
    <s v="C1.2 Igualdad de género en emergencias sanitarias"/>
    <s v=""/>
    <s v=""/>
    <s v=""/>
    <s v=""/>
    <m/>
    <n v="1"/>
    <s v="01"/>
    <n v="1"/>
  </r>
  <r>
    <x v="1"/>
    <x v="1"/>
    <m/>
    <m/>
    <m/>
    <m/>
    <s v=""/>
    <m/>
    <m/>
    <m/>
    <m/>
    <m/>
    <m/>
    <m/>
    <s v=""/>
    <m/>
    <m/>
    <m/>
    <m/>
    <m/>
    <m/>
    <m/>
    <m/>
    <m/>
    <m/>
    <n v="0"/>
    <e v="#N/A"/>
    <e v="#N/A"/>
    <e v="#N/A"/>
    <e v="#N/A"/>
    <e v="#N/A"/>
    <e v="#N/A"/>
    <m/>
    <n v="1"/>
    <s v="01"/>
    <e v="#N/A"/>
  </r>
  <r>
    <x v="2"/>
    <x v="1"/>
    <m/>
    <m/>
    <m/>
    <m/>
    <s v=""/>
    <m/>
    <m/>
    <m/>
    <m/>
    <m/>
    <m/>
    <m/>
    <s v=""/>
    <m/>
    <m/>
    <m/>
    <m/>
    <m/>
    <m/>
    <m/>
    <m/>
    <m/>
    <m/>
    <n v="0"/>
    <s v="C7.1 Planificación para emergencias sanitarias"/>
    <s v="C7.2 Gestión de la respuesta a emergencias sanitarias "/>
    <s v="C7.3 Gestión de cadena de suministro y logística en emergencias chain management"/>
    <s v=""/>
    <s v=""/>
    <s v=""/>
    <m/>
    <n v="1"/>
    <s v="01"/>
    <e v="#N/A"/>
  </r>
  <r>
    <x v="1"/>
    <x v="1"/>
    <m/>
    <m/>
    <m/>
    <m/>
    <s v=""/>
    <m/>
    <m/>
    <m/>
    <m/>
    <m/>
    <m/>
    <m/>
    <s v=""/>
    <m/>
    <m/>
    <m/>
    <m/>
    <m/>
    <m/>
    <m/>
    <m/>
    <m/>
    <m/>
    <n v="0"/>
    <e v="#N/A"/>
    <e v="#N/A"/>
    <e v="#N/A"/>
    <e v="#N/A"/>
    <e v="#N/A"/>
    <e v="#N/A"/>
    <m/>
    <n v="2"/>
    <s v="02"/>
    <e v="#N/A"/>
  </r>
  <r>
    <x v="1"/>
    <x v="1"/>
    <m/>
    <m/>
    <m/>
    <m/>
    <s v=""/>
    <m/>
    <m/>
    <m/>
    <m/>
    <m/>
    <m/>
    <m/>
    <s v=""/>
    <m/>
    <m/>
    <m/>
    <m/>
    <m/>
    <m/>
    <m/>
    <m/>
    <m/>
    <m/>
    <n v="0"/>
    <e v="#N/A"/>
    <e v="#N/A"/>
    <e v="#N/A"/>
    <e v="#N/A"/>
    <e v="#N/A"/>
    <e v="#N/A"/>
    <m/>
    <n v="3"/>
    <s v="03"/>
    <e v="#N/A"/>
  </r>
  <r>
    <x v="1"/>
    <x v="1"/>
    <m/>
    <m/>
    <m/>
    <m/>
    <s v=""/>
    <m/>
    <m/>
    <m/>
    <m/>
    <m/>
    <m/>
    <m/>
    <s v=""/>
    <m/>
    <m/>
    <m/>
    <m/>
    <m/>
    <m/>
    <m/>
    <m/>
    <m/>
    <m/>
    <n v="0"/>
    <e v="#N/A"/>
    <e v="#N/A"/>
    <e v="#N/A"/>
    <e v="#N/A"/>
    <e v="#N/A"/>
    <e v="#N/A"/>
    <m/>
    <n v="4"/>
    <s v="04"/>
    <e v="#N/A"/>
  </r>
  <r>
    <x v="1"/>
    <x v="1"/>
    <m/>
    <m/>
    <m/>
    <m/>
    <s v=""/>
    <m/>
    <m/>
    <m/>
    <m/>
    <m/>
    <m/>
    <m/>
    <s v=""/>
    <m/>
    <m/>
    <m/>
    <m/>
    <m/>
    <m/>
    <m/>
    <m/>
    <m/>
    <m/>
    <n v="0"/>
    <e v="#N/A"/>
    <e v="#N/A"/>
    <e v="#N/A"/>
    <e v="#N/A"/>
    <e v="#N/A"/>
    <e v="#N/A"/>
    <m/>
    <n v="5"/>
    <s v="05"/>
    <e v="#N/A"/>
  </r>
  <r>
    <x v="1"/>
    <x v="1"/>
    <m/>
    <m/>
    <m/>
    <m/>
    <s v=""/>
    <m/>
    <m/>
    <m/>
    <m/>
    <m/>
    <m/>
    <m/>
    <s v=""/>
    <m/>
    <m/>
    <m/>
    <m/>
    <m/>
    <m/>
    <m/>
    <m/>
    <m/>
    <m/>
    <n v="0"/>
    <e v="#N/A"/>
    <e v="#N/A"/>
    <e v="#N/A"/>
    <e v="#N/A"/>
    <e v="#N/A"/>
    <e v="#N/A"/>
    <m/>
    <n v="6"/>
    <s v="06"/>
    <e v="#N/A"/>
  </r>
  <r>
    <x v="1"/>
    <x v="1"/>
    <m/>
    <m/>
    <m/>
    <m/>
    <s v=""/>
    <m/>
    <m/>
    <m/>
    <m/>
    <m/>
    <m/>
    <m/>
    <s v=""/>
    <m/>
    <m/>
    <m/>
    <m/>
    <m/>
    <m/>
    <m/>
    <m/>
    <m/>
    <m/>
    <n v="0"/>
    <e v="#N/A"/>
    <e v="#N/A"/>
    <e v="#N/A"/>
    <e v="#N/A"/>
    <e v="#N/A"/>
    <e v="#N/A"/>
    <m/>
    <n v="7"/>
    <s v="07"/>
    <e v="#N/A"/>
  </r>
  <r>
    <x v="1"/>
    <x v="1"/>
    <m/>
    <m/>
    <m/>
    <m/>
    <s v=""/>
    <m/>
    <m/>
    <m/>
    <m/>
    <m/>
    <m/>
    <m/>
    <s v=""/>
    <m/>
    <m/>
    <m/>
    <m/>
    <m/>
    <m/>
    <m/>
    <m/>
    <m/>
    <m/>
    <n v="0"/>
    <e v="#N/A"/>
    <e v="#N/A"/>
    <e v="#N/A"/>
    <e v="#N/A"/>
    <e v="#N/A"/>
    <e v="#N/A"/>
    <m/>
    <n v="8"/>
    <s v="08"/>
    <e v="#N/A"/>
  </r>
  <r>
    <x v="1"/>
    <x v="1"/>
    <m/>
    <m/>
    <m/>
    <m/>
    <s v=""/>
    <m/>
    <m/>
    <m/>
    <m/>
    <m/>
    <m/>
    <m/>
    <s v=""/>
    <m/>
    <m/>
    <m/>
    <m/>
    <m/>
    <m/>
    <m/>
    <m/>
    <m/>
    <m/>
    <m/>
    <e v="#N/A"/>
    <e v="#N/A"/>
    <e v="#N/A"/>
    <e v="#N/A"/>
    <e v="#N/A"/>
    <e v="#N/A"/>
    <m/>
    <n v="9"/>
    <s v="09"/>
    <e v="#N/A"/>
  </r>
  <r>
    <x v="1"/>
    <x v="1"/>
    <m/>
    <m/>
    <m/>
    <m/>
    <s v=""/>
    <m/>
    <m/>
    <m/>
    <m/>
    <m/>
    <m/>
    <m/>
    <s v=""/>
    <m/>
    <m/>
    <m/>
    <m/>
    <m/>
    <m/>
    <m/>
    <m/>
    <m/>
    <m/>
    <n v="0"/>
    <e v="#N/A"/>
    <e v="#N/A"/>
    <e v="#N/A"/>
    <e v="#N/A"/>
    <e v="#N/A"/>
    <e v="#N/A"/>
    <m/>
    <n v="10"/>
    <n v="10"/>
    <e v="#N/A"/>
  </r>
  <r>
    <x v="1"/>
    <x v="1"/>
    <m/>
    <m/>
    <m/>
    <m/>
    <s v=""/>
    <m/>
    <m/>
    <m/>
    <m/>
    <m/>
    <m/>
    <m/>
    <s v=""/>
    <m/>
    <m/>
    <m/>
    <m/>
    <m/>
    <m/>
    <m/>
    <m/>
    <m/>
    <m/>
    <n v="0"/>
    <e v="#N/A"/>
    <e v="#N/A"/>
    <e v="#N/A"/>
    <e v="#N/A"/>
    <e v="#N/A"/>
    <e v="#N/A"/>
    <m/>
    <n v="11"/>
    <n v="11"/>
    <e v="#N/A"/>
  </r>
  <r>
    <x v="1"/>
    <x v="1"/>
    <m/>
    <m/>
    <m/>
    <m/>
    <s v=""/>
    <m/>
    <m/>
    <m/>
    <m/>
    <m/>
    <m/>
    <m/>
    <s v=""/>
    <m/>
    <m/>
    <m/>
    <m/>
    <m/>
    <m/>
    <m/>
    <m/>
    <m/>
    <m/>
    <n v="0"/>
    <e v="#N/A"/>
    <e v="#N/A"/>
    <e v="#N/A"/>
    <e v="#N/A"/>
    <e v="#N/A"/>
    <e v="#N/A"/>
    <m/>
    <n v="12"/>
    <n v="12"/>
    <e v="#N/A"/>
  </r>
  <r>
    <x v="1"/>
    <x v="1"/>
    <m/>
    <m/>
    <m/>
    <m/>
    <s v=""/>
    <m/>
    <m/>
    <m/>
    <m/>
    <m/>
    <m/>
    <m/>
    <s v=""/>
    <m/>
    <m/>
    <m/>
    <m/>
    <m/>
    <m/>
    <m/>
    <m/>
    <m/>
    <m/>
    <n v="0"/>
    <e v="#N/A"/>
    <e v="#N/A"/>
    <e v="#N/A"/>
    <e v="#N/A"/>
    <e v="#N/A"/>
    <e v="#N/A"/>
    <m/>
    <n v="13"/>
    <n v="13"/>
    <e v="#N/A"/>
  </r>
  <r>
    <x v="1"/>
    <x v="1"/>
    <m/>
    <m/>
    <m/>
    <m/>
    <s v=""/>
    <m/>
    <m/>
    <m/>
    <m/>
    <m/>
    <m/>
    <m/>
    <s v=""/>
    <m/>
    <m/>
    <m/>
    <m/>
    <m/>
    <m/>
    <m/>
    <m/>
    <m/>
    <m/>
    <n v="0"/>
    <e v="#N/A"/>
    <e v="#N/A"/>
    <e v="#N/A"/>
    <e v="#N/A"/>
    <e v="#N/A"/>
    <e v="#N/A"/>
    <m/>
    <n v="14"/>
    <n v="14"/>
    <e v="#N/A"/>
  </r>
  <r>
    <x v="1"/>
    <x v="1"/>
    <m/>
    <m/>
    <m/>
    <m/>
    <s v=""/>
    <m/>
    <m/>
    <m/>
    <m/>
    <m/>
    <m/>
    <m/>
    <s v=""/>
    <m/>
    <m/>
    <m/>
    <m/>
    <m/>
    <m/>
    <m/>
    <m/>
    <m/>
    <m/>
    <n v="0"/>
    <e v="#N/A"/>
    <e v="#N/A"/>
    <e v="#N/A"/>
    <e v="#N/A"/>
    <e v="#N/A"/>
    <e v="#N/A"/>
    <m/>
    <n v="15"/>
    <n v="15"/>
    <e v="#N/A"/>
  </r>
  <r>
    <x v="1"/>
    <x v="1"/>
    <m/>
    <m/>
    <m/>
    <m/>
    <s v=""/>
    <m/>
    <m/>
    <m/>
    <m/>
    <m/>
    <m/>
    <m/>
    <s v=""/>
    <m/>
    <m/>
    <m/>
    <m/>
    <m/>
    <m/>
    <m/>
    <m/>
    <m/>
    <m/>
    <n v="0"/>
    <e v="#N/A"/>
    <e v="#N/A"/>
    <e v="#N/A"/>
    <e v="#N/A"/>
    <e v="#N/A"/>
    <e v="#N/A"/>
    <m/>
    <n v="16"/>
    <n v="16"/>
    <e v="#N/A"/>
  </r>
  <r>
    <x v="1"/>
    <x v="1"/>
    <m/>
    <m/>
    <m/>
    <m/>
    <s v=""/>
    <m/>
    <m/>
    <m/>
    <m/>
    <m/>
    <m/>
    <m/>
    <s v=""/>
    <m/>
    <m/>
    <m/>
    <m/>
    <m/>
    <m/>
    <m/>
    <m/>
    <m/>
    <m/>
    <n v="0"/>
    <e v="#N/A"/>
    <e v="#N/A"/>
    <e v="#N/A"/>
    <e v="#N/A"/>
    <e v="#N/A"/>
    <e v="#N/A"/>
    <m/>
    <n v="17"/>
    <n v="17"/>
    <e v="#N/A"/>
  </r>
  <r>
    <x v="1"/>
    <x v="1"/>
    <m/>
    <m/>
    <m/>
    <m/>
    <s v=""/>
    <m/>
    <m/>
    <m/>
    <m/>
    <m/>
    <m/>
    <m/>
    <s v=""/>
    <m/>
    <m/>
    <m/>
    <m/>
    <m/>
    <m/>
    <m/>
    <m/>
    <m/>
    <m/>
    <n v="0"/>
    <e v="#N/A"/>
    <e v="#N/A"/>
    <e v="#N/A"/>
    <e v="#N/A"/>
    <e v="#N/A"/>
    <e v="#N/A"/>
    <m/>
    <n v="18"/>
    <n v="18"/>
    <e v="#N/A"/>
  </r>
  <r>
    <x v="1"/>
    <x v="1"/>
    <m/>
    <m/>
    <m/>
    <m/>
    <s v=""/>
    <m/>
    <m/>
    <m/>
    <m/>
    <m/>
    <m/>
    <m/>
    <s v=""/>
    <m/>
    <m/>
    <m/>
    <m/>
    <m/>
    <m/>
    <m/>
    <m/>
    <m/>
    <m/>
    <n v="0"/>
    <e v="#N/A"/>
    <e v="#N/A"/>
    <e v="#N/A"/>
    <e v="#N/A"/>
    <e v="#N/A"/>
    <e v="#N/A"/>
    <m/>
    <n v="19"/>
    <n v="19"/>
    <e v="#N/A"/>
  </r>
  <r>
    <x v="1"/>
    <x v="1"/>
    <m/>
    <m/>
    <m/>
    <m/>
    <s v=""/>
    <m/>
    <m/>
    <m/>
    <m/>
    <m/>
    <m/>
    <m/>
    <s v=""/>
    <m/>
    <m/>
    <m/>
    <m/>
    <m/>
    <m/>
    <m/>
    <m/>
    <m/>
    <m/>
    <n v="0"/>
    <e v="#N/A"/>
    <e v="#N/A"/>
    <e v="#N/A"/>
    <e v="#N/A"/>
    <e v="#N/A"/>
    <e v="#N/A"/>
    <m/>
    <n v="20"/>
    <n v="20"/>
    <e v="#N/A"/>
  </r>
  <r>
    <x v="1"/>
    <x v="1"/>
    <m/>
    <m/>
    <m/>
    <m/>
    <s v=""/>
    <m/>
    <m/>
    <m/>
    <m/>
    <m/>
    <m/>
    <m/>
    <s v=""/>
    <m/>
    <m/>
    <m/>
    <m/>
    <m/>
    <m/>
    <m/>
    <m/>
    <m/>
    <m/>
    <n v="0"/>
    <e v="#N/A"/>
    <e v="#N/A"/>
    <e v="#N/A"/>
    <e v="#N/A"/>
    <e v="#N/A"/>
    <e v="#N/A"/>
    <m/>
    <n v="21"/>
    <n v="21"/>
    <e v="#N/A"/>
  </r>
  <r>
    <x v="1"/>
    <x v="1"/>
    <m/>
    <m/>
    <m/>
    <m/>
    <s v=""/>
    <m/>
    <m/>
    <m/>
    <m/>
    <m/>
    <m/>
    <m/>
    <s v=""/>
    <m/>
    <m/>
    <m/>
    <m/>
    <m/>
    <m/>
    <m/>
    <m/>
    <m/>
    <m/>
    <n v="0"/>
    <e v="#N/A"/>
    <e v="#N/A"/>
    <e v="#N/A"/>
    <e v="#N/A"/>
    <e v="#N/A"/>
    <e v="#N/A"/>
    <m/>
    <n v="22"/>
    <n v="22"/>
    <e v="#N/A"/>
  </r>
  <r>
    <x v="1"/>
    <x v="1"/>
    <m/>
    <m/>
    <m/>
    <m/>
    <s v=""/>
    <m/>
    <m/>
    <m/>
    <m/>
    <m/>
    <m/>
    <m/>
    <s v=""/>
    <m/>
    <m/>
    <m/>
    <m/>
    <m/>
    <m/>
    <m/>
    <m/>
    <m/>
    <m/>
    <m/>
    <e v="#N/A"/>
    <e v="#N/A"/>
    <e v="#N/A"/>
    <e v="#N/A"/>
    <e v="#N/A"/>
    <e v="#N/A"/>
    <m/>
    <n v="23"/>
    <n v="23"/>
    <e v="#N/A"/>
  </r>
  <r>
    <x v="1"/>
    <x v="1"/>
    <m/>
    <m/>
    <m/>
    <m/>
    <s v=""/>
    <m/>
    <m/>
    <m/>
    <m/>
    <m/>
    <m/>
    <m/>
    <s v=""/>
    <m/>
    <m/>
    <m/>
    <m/>
    <m/>
    <m/>
    <m/>
    <m/>
    <m/>
    <m/>
    <n v="0"/>
    <e v="#N/A"/>
    <e v="#N/A"/>
    <e v="#N/A"/>
    <e v="#N/A"/>
    <e v="#N/A"/>
    <e v="#N/A"/>
    <m/>
    <n v="24"/>
    <n v="24"/>
    <e v="#N/A"/>
  </r>
  <r>
    <x v="1"/>
    <x v="1"/>
    <m/>
    <m/>
    <m/>
    <m/>
    <s v=""/>
    <m/>
    <m/>
    <m/>
    <m/>
    <m/>
    <m/>
    <m/>
    <s v=""/>
    <m/>
    <m/>
    <m/>
    <m/>
    <m/>
    <m/>
    <m/>
    <m/>
    <m/>
    <m/>
    <n v="0"/>
    <e v="#N/A"/>
    <e v="#N/A"/>
    <e v="#N/A"/>
    <e v="#N/A"/>
    <e v="#N/A"/>
    <e v="#N/A"/>
    <m/>
    <n v="25"/>
    <n v="25"/>
    <e v="#N/A"/>
  </r>
  <r>
    <x v="1"/>
    <x v="1"/>
    <m/>
    <m/>
    <m/>
    <m/>
    <s v=""/>
    <m/>
    <m/>
    <m/>
    <m/>
    <m/>
    <m/>
    <m/>
    <s v=""/>
    <m/>
    <m/>
    <m/>
    <m/>
    <m/>
    <m/>
    <m/>
    <m/>
    <m/>
    <m/>
    <n v="0"/>
    <e v="#N/A"/>
    <e v="#N/A"/>
    <e v="#N/A"/>
    <e v="#N/A"/>
    <e v="#N/A"/>
    <e v="#N/A"/>
    <m/>
    <n v="26"/>
    <n v="26"/>
    <e v="#N/A"/>
  </r>
  <r>
    <x v="1"/>
    <x v="1"/>
    <m/>
    <m/>
    <m/>
    <m/>
    <s v=""/>
    <m/>
    <m/>
    <m/>
    <m/>
    <m/>
    <m/>
    <m/>
    <s v=""/>
    <m/>
    <m/>
    <m/>
    <m/>
    <m/>
    <m/>
    <m/>
    <m/>
    <m/>
    <m/>
    <n v="0"/>
    <e v="#N/A"/>
    <e v="#N/A"/>
    <e v="#N/A"/>
    <e v="#N/A"/>
    <e v="#N/A"/>
    <e v="#N/A"/>
    <m/>
    <n v="27"/>
    <n v="27"/>
    <e v="#N/A"/>
  </r>
  <r>
    <x v="1"/>
    <x v="1"/>
    <m/>
    <m/>
    <m/>
    <m/>
    <s v=""/>
    <m/>
    <m/>
    <m/>
    <m/>
    <m/>
    <m/>
    <m/>
    <s v=""/>
    <m/>
    <m/>
    <m/>
    <m/>
    <m/>
    <m/>
    <m/>
    <m/>
    <m/>
    <m/>
    <n v="0"/>
    <e v="#N/A"/>
    <e v="#N/A"/>
    <e v="#N/A"/>
    <e v="#N/A"/>
    <e v="#N/A"/>
    <e v="#N/A"/>
    <m/>
    <n v="28"/>
    <n v="28"/>
    <e v="#N/A"/>
  </r>
  <r>
    <x v="1"/>
    <x v="1"/>
    <m/>
    <m/>
    <m/>
    <m/>
    <s v=""/>
    <m/>
    <m/>
    <m/>
    <m/>
    <m/>
    <m/>
    <m/>
    <s v=""/>
    <m/>
    <m/>
    <m/>
    <m/>
    <m/>
    <m/>
    <m/>
    <m/>
    <m/>
    <m/>
    <n v="0"/>
    <e v="#N/A"/>
    <e v="#N/A"/>
    <e v="#N/A"/>
    <e v="#N/A"/>
    <e v="#N/A"/>
    <e v="#N/A"/>
    <m/>
    <n v="29"/>
    <n v="29"/>
    <e v="#N/A"/>
  </r>
  <r>
    <x v="1"/>
    <x v="1"/>
    <m/>
    <m/>
    <m/>
    <m/>
    <s v=""/>
    <m/>
    <m/>
    <m/>
    <m/>
    <m/>
    <m/>
    <m/>
    <s v=""/>
    <m/>
    <m/>
    <m/>
    <m/>
    <m/>
    <m/>
    <m/>
    <m/>
    <m/>
    <m/>
    <n v="0"/>
    <e v="#N/A"/>
    <e v="#N/A"/>
    <e v="#N/A"/>
    <e v="#N/A"/>
    <e v="#N/A"/>
    <e v="#N/A"/>
    <m/>
    <n v="30"/>
    <n v="30"/>
    <e v="#N/A"/>
  </r>
  <r>
    <x v="1"/>
    <x v="1"/>
    <m/>
    <m/>
    <m/>
    <m/>
    <s v=""/>
    <m/>
    <m/>
    <m/>
    <m/>
    <m/>
    <m/>
    <m/>
    <s v=""/>
    <m/>
    <m/>
    <m/>
    <m/>
    <m/>
    <m/>
    <m/>
    <m/>
    <m/>
    <m/>
    <n v="0"/>
    <e v="#N/A"/>
    <e v="#N/A"/>
    <e v="#N/A"/>
    <e v="#N/A"/>
    <e v="#N/A"/>
    <e v="#N/A"/>
    <m/>
    <n v="31"/>
    <n v="31"/>
    <e v="#N/A"/>
  </r>
  <r>
    <x v="1"/>
    <x v="1"/>
    <m/>
    <m/>
    <m/>
    <m/>
    <s v=""/>
    <m/>
    <m/>
    <m/>
    <m/>
    <m/>
    <m/>
    <m/>
    <s v=""/>
    <m/>
    <m/>
    <m/>
    <m/>
    <m/>
    <m/>
    <m/>
    <m/>
    <m/>
    <m/>
    <n v="0"/>
    <e v="#N/A"/>
    <e v="#N/A"/>
    <e v="#N/A"/>
    <e v="#N/A"/>
    <e v="#N/A"/>
    <e v="#N/A"/>
    <m/>
    <n v="32"/>
    <n v="32"/>
    <e v="#N/A"/>
  </r>
  <r>
    <x v="1"/>
    <x v="1"/>
    <m/>
    <m/>
    <m/>
    <m/>
    <s v=""/>
    <m/>
    <m/>
    <m/>
    <m/>
    <m/>
    <m/>
    <m/>
    <s v=""/>
    <m/>
    <m/>
    <m/>
    <m/>
    <m/>
    <m/>
    <m/>
    <m/>
    <m/>
    <m/>
    <n v="0"/>
    <e v="#N/A"/>
    <e v="#N/A"/>
    <e v="#N/A"/>
    <e v="#N/A"/>
    <e v="#N/A"/>
    <e v="#N/A"/>
    <m/>
    <n v="33"/>
    <n v="33"/>
    <e v="#N/A"/>
  </r>
  <r>
    <x v="1"/>
    <x v="1"/>
    <m/>
    <m/>
    <m/>
    <m/>
    <s v=""/>
    <m/>
    <m/>
    <m/>
    <m/>
    <m/>
    <m/>
    <m/>
    <s v=""/>
    <m/>
    <m/>
    <m/>
    <m/>
    <m/>
    <m/>
    <m/>
    <m/>
    <m/>
    <m/>
    <n v="0"/>
    <e v="#N/A"/>
    <e v="#N/A"/>
    <e v="#N/A"/>
    <e v="#N/A"/>
    <e v="#N/A"/>
    <e v="#N/A"/>
    <m/>
    <n v="34"/>
    <n v="34"/>
    <e v="#N/A"/>
  </r>
  <r>
    <x v="1"/>
    <x v="1"/>
    <m/>
    <m/>
    <m/>
    <m/>
    <s v=""/>
    <m/>
    <m/>
    <m/>
    <m/>
    <m/>
    <m/>
    <m/>
    <s v=""/>
    <m/>
    <m/>
    <m/>
    <m/>
    <m/>
    <m/>
    <m/>
    <m/>
    <m/>
    <m/>
    <n v="0"/>
    <e v="#N/A"/>
    <e v="#N/A"/>
    <e v="#N/A"/>
    <e v="#N/A"/>
    <e v="#N/A"/>
    <e v="#N/A"/>
    <m/>
    <n v="35"/>
    <n v="35"/>
    <e v="#N/A"/>
  </r>
  <r>
    <x v="1"/>
    <x v="1"/>
    <m/>
    <m/>
    <m/>
    <m/>
    <s v=""/>
    <m/>
    <m/>
    <m/>
    <m/>
    <m/>
    <m/>
    <m/>
    <s v=""/>
    <m/>
    <m/>
    <m/>
    <m/>
    <m/>
    <m/>
    <m/>
    <m/>
    <m/>
    <m/>
    <n v="0"/>
    <e v="#N/A"/>
    <e v="#N/A"/>
    <e v="#N/A"/>
    <e v="#N/A"/>
    <e v="#N/A"/>
    <e v="#N/A"/>
    <m/>
    <n v="36"/>
    <n v="36"/>
    <e v="#N/A"/>
  </r>
  <r>
    <x v="1"/>
    <x v="1"/>
    <m/>
    <m/>
    <m/>
    <m/>
    <s v=""/>
    <m/>
    <m/>
    <m/>
    <m/>
    <m/>
    <m/>
    <m/>
    <s v=""/>
    <m/>
    <m/>
    <m/>
    <m/>
    <m/>
    <m/>
    <m/>
    <m/>
    <m/>
    <m/>
    <n v="0"/>
    <e v="#N/A"/>
    <e v="#N/A"/>
    <e v="#N/A"/>
    <e v="#N/A"/>
    <e v="#N/A"/>
    <e v="#N/A"/>
    <m/>
    <n v="37"/>
    <n v="37"/>
    <e v="#N/A"/>
  </r>
  <r>
    <x v="1"/>
    <x v="1"/>
    <m/>
    <m/>
    <m/>
    <m/>
    <s v=""/>
    <m/>
    <m/>
    <m/>
    <m/>
    <m/>
    <m/>
    <m/>
    <s v=""/>
    <m/>
    <m/>
    <m/>
    <m/>
    <m/>
    <m/>
    <m/>
    <m/>
    <m/>
    <m/>
    <n v="0"/>
    <e v="#N/A"/>
    <e v="#N/A"/>
    <e v="#N/A"/>
    <e v="#N/A"/>
    <e v="#N/A"/>
    <e v="#N/A"/>
    <m/>
    <n v="38"/>
    <n v="38"/>
    <e v="#N/A"/>
  </r>
  <r>
    <x v="1"/>
    <x v="1"/>
    <m/>
    <m/>
    <m/>
    <m/>
    <s v=""/>
    <m/>
    <m/>
    <m/>
    <m/>
    <m/>
    <m/>
    <m/>
    <s v=""/>
    <m/>
    <m/>
    <m/>
    <m/>
    <m/>
    <m/>
    <m/>
    <m/>
    <m/>
    <m/>
    <n v="0"/>
    <e v="#N/A"/>
    <e v="#N/A"/>
    <e v="#N/A"/>
    <e v="#N/A"/>
    <e v="#N/A"/>
    <e v="#N/A"/>
    <m/>
    <n v="39"/>
    <n v="39"/>
    <e v="#N/A"/>
  </r>
  <r>
    <x v="1"/>
    <x v="1"/>
    <m/>
    <m/>
    <m/>
    <m/>
    <s v=""/>
    <m/>
    <m/>
    <m/>
    <m/>
    <m/>
    <m/>
    <m/>
    <s v=""/>
    <m/>
    <m/>
    <m/>
    <m/>
    <m/>
    <m/>
    <m/>
    <m/>
    <m/>
    <m/>
    <n v="0"/>
    <e v="#N/A"/>
    <e v="#N/A"/>
    <e v="#N/A"/>
    <e v="#N/A"/>
    <e v="#N/A"/>
    <e v="#N/A"/>
    <m/>
    <n v="40"/>
    <n v="40"/>
    <e v="#N/A"/>
  </r>
  <r>
    <x v="1"/>
    <x v="1"/>
    <m/>
    <m/>
    <m/>
    <m/>
    <s v=""/>
    <m/>
    <m/>
    <m/>
    <m/>
    <m/>
    <m/>
    <m/>
    <s v=""/>
    <m/>
    <m/>
    <m/>
    <m/>
    <m/>
    <m/>
    <m/>
    <m/>
    <m/>
    <m/>
    <n v="0"/>
    <e v="#N/A"/>
    <e v="#N/A"/>
    <e v="#N/A"/>
    <e v="#N/A"/>
    <e v="#N/A"/>
    <e v="#N/A"/>
    <m/>
    <n v="41"/>
    <n v="41"/>
    <e v="#N/A"/>
  </r>
  <r>
    <x v="1"/>
    <x v="1"/>
    <m/>
    <m/>
    <m/>
    <m/>
    <s v=""/>
    <m/>
    <m/>
    <m/>
    <m/>
    <m/>
    <m/>
    <m/>
    <s v=""/>
    <m/>
    <m/>
    <m/>
    <m/>
    <m/>
    <m/>
    <m/>
    <m/>
    <m/>
    <m/>
    <n v="0"/>
    <e v="#N/A"/>
    <e v="#N/A"/>
    <e v="#N/A"/>
    <e v="#N/A"/>
    <e v="#N/A"/>
    <e v="#N/A"/>
    <m/>
    <n v="42"/>
    <n v="42"/>
    <e v="#N/A"/>
  </r>
  <r>
    <x v="1"/>
    <x v="1"/>
    <m/>
    <m/>
    <m/>
    <m/>
    <s v=""/>
    <m/>
    <m/>
    <m/>
    <m/>
    <m/>
    <m/>
    <m/>
    <s v=""/>
    <m/>
    <m/>
    <m/>
    <m/>
    <m/>
    <m/>
    <m/>
    <m/>
    <m/>
    <m/>
    <n v="0"/>
    <e v="#N/A"/>
    <e v="#N/A"/>
    <e v="#N/A"/>
    <e v="#N/A"/>
    <e v="#N/A"/>
    <e v="#N/A"/>
    <m/>
    <n v="43"/>
    <n v="43"/>
    <e v="#N/A"/>
  </r>
  <r>
    <x v="1"/>
    <x v="1"/>
    <m/>
    <m/>
    <m/>
    <m/>
    <s v=""/>
    <m/>
    <m/>
    <m/>
    <m/>
    <m/>
    <m/>
    <m/>
    <s v=""/>
    <m/>
    <m/>
    <m/>
    <m/>
    <m/>
    <m/>
    <m/>
    <m/>
    <m/>
    <m/>
    <n v="0"/>
    <e v="#N/A"/>
    <e v="#N/A"/>
    <e v="#N/A"/>
    <e v="#N/A"/>
    <e v="#N/A"/>
    <e v="#N/A"/>
    <m/>
    <n v="44"/>
    <n v="44"/>
    <e v="#N/A"/>
  </r>
  <r>
    <x v="1"/>
    <x v="1"/>
    <m/>
    <m/>
    <m/>
    <m/>
    <s v=""/>
    <m/>
    <m/>
    <m/>
    <m/>
    <m/>
    <m/>
    <m/>
    <s v=""/>
    <m/>
    <m/>
    <m/>
    <m/>
    <m/>
    <m/>
    <m/>
    <m/>
    <m/>
    <m/>
    <n v="0"/>
    <e v="#N/A"/>
    <e v="#N/A"/>
    <e v="#N/A"/>
    <e v="#N/A"/>
    <e v="#N/A"/>
    <e v="#N/A"/>
    <m/>
    <n v="45"/>
    <n v="45"/>
    <e v="#N/A"/>
  </r>
  <r>
    <x v="1"/>
    <x v="1"/>
    <m/>
    <m/>
    <m/>
    <m/>
    <s v=""/>
    <m/>
    <m/>
    <m/>
    <m/>
    <m/>
    <m/>
    <m/>
    <s v=""/>
    <m/>
    <m/>
    <m/>
    <m/>
    <m/>
    <m/>
    <m/>
    <m/>
    <m/>
    <m/>
    <n v="0"/>
    <e v="#N/A"/>
    <e v="#N/A"/>
    <e v="#N/A"/>
    <e v="#N/A"/>
    <e v="#N/A"/>
    <e v="#N/A"/>
    <m/>
    <n v="46"/>
    <n v="46"/>
    <e v="#N/A"/>
  </r>
  <r>
    <x v="1"/>
    <x v="1"/>
    <m/>
    <m/>
    <m/>
    <m/>
    <s v=""/>
    <m/>
    <m/>
    <m/>
    <m/>
    <m/>
    <m/>
    <m/>
    <s v=""/>
    <m/>
    <m/>
    <m/>
    <m/>
    <m/>
    <m/>
    <m/>
    <m/>
    <m/>
    <m/>
    <n v="0"/>
    <e v="#N/A"/>
    <e v="#N/A"/>
    <e v="#N/A"/>
    <e v="#N/A"/>
    <e v="#N/A"/>
    <e v="#N/A"/>
    <m/>
    <n v="47"/>
    <n v="47"/>
    <e v="#N/A"/>
  </r>
  <r>
    <x v="1"/>
    <x v="1"/>
    <m/>
    <m/>
    <m/>
    <m/>
    <s v=""/>
    <m/>
    <m/>
    <m/>
    <m/>
    <m/>
    <m/>
    <m/>
    <s v=""/>
    <m/>
    <m/>
    <m/>
    <m/>
    <m/>
    <m/>
    <m/>
    <m/>
    <m/>
    <m/>
    <n v="0"/>
    <e v="#N/A"/>
    <e v="#N/A"/>
    <e v="#N/A"/>
    <e v="#N/A"/>
    <e v="#N/A"/>
    <e v="#N/A"/>
    <m/>
    <n v="48"/>
    <n v="48"/>
    <e v="#N/A"/>
  </r>
  <r>
    <x v="1"/>
    <x v="1"/>
    <m/>
    <m/>
    <m/>
    <m/>
    <s v=""/>
    <m/>
    <m/>
    <m/>
    <m/>
    <m/>
    <m/>
    <m/>
    <s v=""/>
    <m/>
    <m/>
    <m/>
    <m/>
    <m/>
    <m/>
    <m/>
    <m/>
    <m/>
    <m/>
    <n v="0"/>
    <e v="#N/A"/>
    <e v="#N/A"/>
    <e v="#N/A"/>
    <e v="#N/A"/>
    <e v="#N/A"/>
    <e v="#N/A"/>
    <m/>
    <n v="49"/>
    <n v="49"/>
    <e v="#N/A"/>
  </r>
  <r>
    <x v="1"/>
    <x v="1"/>
    <m/>
    <m/>
    <m/>
    <m/>
    <s v=""/>
    <m/>
    <m/>
    <m/>
    <m/>
    <m/>
    <m/>
    <m/>
    <s v=""/>
    <m/>
    <m/>
    <m/>
    <m/>
    <m/>
    <m/>
    <m/>
    <m/>
    <m/>
    <m/>
    <n v="0"/>
    <e v="#N/A"/>
    <e v="#N/A"/>
    <e v="#N/A"/>
    <e v="#N/A"/>
    <e v="#N/A"/>
    <e v="#N/A"/>
    <m/>
    <n v="50"/>
    <n v="50"/>
    <e v="#N/A"/>
  </r>
  <r>
    <x v="1"/>
    <x v="1"/>
    <m/>
    <m/>
    <m/>
    <m/>
    <s v=""/>
    <m/>
    <m/>
    <m/>
    <m/>
    <m/>
    <m/>
    <m/>
    <s v=""/>
    <m/>
    <m/>
    <m/>
    <m/>
    <m/>
    <m/>
    <m/>
    <m/>
    <m/>
    <m/>
    <n v="0"/>
    <e v="#N/A"/>
    <e v="#N/A"/>
    <e v="#N/A"/>
    <e v="#N/A"/>
    <e v="#N/A"/>
    <e v="#N/A"/>
    <m/>
    <n v="51"/>
    <n v="51"/>
    <e v="#N/A"/>
  </r>
  <r>
    <x v="1"/>
    <x v="1"/>
    <m/>
    <m/>
    <m/>
    <m/>
    <s v=""/>
    <m/>
    <m/>
    <m/>
    <m/>
    <m/>
    <m/>
    <m/>
    <s v=""/>
    <m/>
    <m/>
    <m/>
    <m/>
    <m/>
    <m/>
    <m/>
    <m/>
    <m/>
    <m/>
    <n v="0"/>
    <e v="#N/A"/>
    <e v="#N/A"/>
    <e v="#N/A"/>
    <e v="#N/A"/>
    <e v="#N/A"/>
    <e v="#N/A"/>
    <m/>
    <n v="52"/>
    <n v="52"/>
    <e v="#N/A"/>
  </r>
  <r>
    <x v="1"/>
    <x v="1"/>
    <m/>
    <m/>
    <m/>
    <m/>
    <s v=""/>
    <m/>
    <m/>
    <m/>
    <m/>
    <m/>
    <m/>
    <m/>
    <s v=""/>
    <m/>
    <m/>
    <m/>
    <m/>
    <m/>
    <m/>
    <m/>
    <m/>
    <m/>
    <m/>
    <n v="0"/>
    <e v="#N/A"/>
    <e v="#N/A"/>
    <e v="#N/A"/>
    <e v="#N/A"/>
    <e v="#N/A"/>
    <e v="#N/A"/>
    <m/>
    <n v="53"/>
    <n v="53"/>
    <e v="#N/A"/>
  </r>
  <r>
    <x v="1"/>
    <x v="1"/>
    <m/>
    <m/>
    <m/>
    <m/>
    <s v=""/>
    <m/>
    <m/>
    <m/>
    <m/>
    <m/>
    <m/>
    <m/>
    <s v=""/>
    <m/>
    <m/>
    <m/>
    <m/>
    <m/>
    <m/>
    <m/>
    <m/>
    <m/>
    <m/>
    <n v="0"/>
    <e v="#N/A"/>
    <e v="#N/A"/>
    <e v="#N/A"/>
    <e v="#N/A"/>
    <e v="#N/A"/>
    <e v="#N/A"/>
    <m/>
    <n v="54"/>
    <n v="54"/>
    <e v="#N/A"/>
  </r>
  <r>
    <x v="1"/>
    <x v="1"/>
    <m/>
    <m/>
    <m/>
    <m/>
    <s v=""/>
    <m/>
    <m/>
    <m/>
    <m/>
    <m/>
    <m/>
    <m/>
    <s v=""/>
    <m/>
    <m/>
    <m/>
    <m/>
    <m/>
    <m/>
    <m/>
    <m/>
    <m/>
    <m/>
    <n v="0"/>
    <e v="#N/A"/>
    <e v="#N/A"/>
    <e v="#N/A"/>
    <e v="#N/A"/>
    <e v="#N/A"/>
    <e v="#N/A"/>
    <m/>
    <n v="55"/>
    <n v="55"/>
    <e v="#N/A"/>
  </r>
  <r>
    <x v="1"/>
    <x v="1"/>
    <m/>
    <m/>
    <m/>
    <m/>
    <s v=""/>
    <m/>
    <m/>
    <m/>
    <m/>
    <m/>
    <m/>
    <m/>
    <s v=""/>
    <m/>
    <m/>
    <m/>
    <m/>
    <m/>
    <m/>
    <m/>
    <m/>
    <m/>
    <m/>
    <n v="0"/>
    <e v="#N/A"/>
    <e v="#N/A"/>
    <e v="#N/A"/>
    <e v="#N/A"/>
    <e v="#N/A"/>
    <e v="#N/A"/>
    <m/>
    <n v="56"/>
    <n v="56"/>
    <e v="#N/A"/>
  </r>
  <r>
    <x v="1"/>
    <x v="1"/>
    <m/>
    <m/>
    <m/>
    <m/>
    <s v=""/>
    <m/>
    <m/>
    <m/>
    <m/>
    <m/>
    <m/>
    <m/>
    <s v=""/>
    <m/>
    <m/>
    <m/>
    <m/>
    <m/>
    <m/>
    <m/>
    <m/>
    <m/>
    <m/>
    <n v="0"/>
    <e v="#N/A"/>
    <e v="#N/A"/>
    <e v="#N/A"/>
    <e v="#N/A"/>
    <e v="#N/A"/>
    <e v="#N/A"/>
    <m/>
    <n v="57"/>
    <n v="57"/>
    <e v="#N/A"/>
  </r>
  <r>
    <x v="1"/>
    <x v="1"/>
    <m/>
    <m/>
    <m/>
    <m/>
    <s v=""/>
    <m/>
    <m/>
    <m/>
    <m/>
    <m/>
    <m/>
    <m/>
    <s v=""/>
    <m/>
    <m/>
    <m/>
    <m/>
    <m/>
    <m/>
    <m/>
    <m/>
    <m/>
    <m/>
    <n v="0"/>
    <e v="#N/A"/>
    <e v="#N/A"/>
    <e v="#N/A"/>
    <e v="#N/A"/>
    <e v="#N/A"/>
    <e v="#N/A"/>
    <m/>
    <n v="58"/>
    <n v="58"/>
    <e v="#N/A"/>
  </r>
  <r>
    <x v="1"/>
    <x v="1"/>
    <m/>
    <m/>
    <m/>
    <m/>
    <s v=""/>
    <m/>
    <m/>
    <m/>
    <m/>
    <m/>
    <m/>
    <m/>
    <s v=""/>
    <m/>
    <m/>
    <m/>
    <m/>
    <m/>
    <m/>
    <m/>
    <m/>
    <m/>
    <m/>
    <n v="0"/>
    <e v="#N/A"/>
    <e v="#N/A"/>
    <e v="#N/A"/>
    <e v="#N/A"/>
    <e v="#N/A"/>
    <e v="#N/A"/>
    <m/>
    <n v="59"/>
    <n v="59"/>
    <e v="#N/A"/>
  </r>
  <r>
    <x v="1"/>
    <x v="1"/>
    <m/>
    <m/>
    <m/>
    <m/>
    <s v=""/>
    <m/>
    <m/>
    <m/>
    <m/>
    <m/>
    <m/>
    <m/>
    <s v=""/>
    <m/>
    <m/>
    <m/>
    <m/>
    <m/>
    <m/>
    <m/>
    <m/>
    <m/>
    <m/>
    <n v="0"/>
    <e v="#N/A"/>
    <e v="#N/A"/>
    <e v="#N/A"/>
    <e v="#N/A"/>
    <e v="#N/A"/>
    <e v="#N/A"/>
    <m/>
    <n v="60"/>
    <n v="60"/>
    <e v="#N/A"/>
  </r>
  <r>
    <x v="1"/>
    <x v="1"/>
    <m/>
    <m/>
    <m/>
    <m/>
    <s v=""/>
    <m/>
    <m/>
    <m/>
    <m/>
    <m/>
    <m/>
    <m/>
    <s v=""/>
    <m/>
    <m/>
    <m/>
    <m/>
    <m/>
    <m/>
    <m/>
    <m/>
    <m/>
    <m/>
    <n v="0"/>
    <e v="#N/A"/>
    <e v="#N/A"/>
    <e v="#N/A"/>
    <e v="#N/A"/>
    <e v="#N/A"/>
    <e v="#N/A"/>
    <m/>
    <n v="61"/>
    <n v="61"/>
    <e v="#N/A"/>
  </r>
  <r>
    <x v="1"/>
    <x v="1"/>
    <m/>
    <m/>
    <m/>
    <m/>
    <s v=""/>
    <m/>
    <m/>
    <m/>
    <m/>
    <m/>
    <m/>
    <m/>
    <s v=""/>
    <m/>
    <m/>
    <m/>
    <m/>
    <m/>
    <m/>
    <m/>
    <m/>
    <m/>
    <m/>
    <n v="0"/>
    <e v="#N/A"/>
    <e v="#N/A"/>
    <e v="#N/A"/>
    <e v="#N/A"/>
    <e v="#N/A"/>
    <e v="#N/A"/>
    <m/>
    <n v="62"/>
    <n v="62"/>
    <e v="#N/A"/>
  </r>
  <r>
    <x v="1"/>
    <x v="1"/>
    <m/>
    <m/>
    <m/>
    <m/>
    <s v=""/>
    <m/>
    <m/>
    <m/>
    <m/>
    <m/>
    <m/>
    <m/>
    <s v=""/>
    <m/>
    <m/>
    <m/>
    <m/>
    <m/>
    <m/>
    <m/>
    <m/>
    <m/>
    <m/>
    <n v="0"/>
    <e v="#N/A"/>
    <e v="#N/A"/>
    <e v="#N/A"/>
    <e v="#N/A"/>
    <e v="#N/A"/>
    <e v="#N/A"/>
    <m/>
    <n v="63"/>
    <n v="63"/>
    <e v="#N/A"/>
  </r>
  <r>
    <x v="1"/>
    <x v="1"/>
    <m/>
    <m/>
    <m/>
    <m/>
    <s v=""/>
    <m/>
    <m/>
    <m/>
    <m/>
    <m/>
    <m/>
    <m/>
    <s v=""/>
    <m/>
    <m/>
    <m/>
    <m/>
    <m/>
    <m/>
    <m/>
    <m/>
    <m/>
    <m/>
    <n v="0"/>
    <e v="#N/A"/>
    <e v="#N/A"/>
    <e v="#N/A"/>
    <e v="#N/A"/>
    <e v="#N/A"/>
    <e v="#N/A"/>
    <m/>
    <n v="64"/>
    <n v="64"/>
    <e v="#N/A"/>
  </r>
  <r>
    <x v="1"/>
    <x v="1"/>
    <m/>
    <m/>
    <m/>
    <m/>
    <s v=""/>
    <m/>
    <m/>
    <m/>
    <m/>
    <m/>
    <m/>
    <m/>
    <s v=""/>
    <m/>
    <m/>
    <m/>
    <m/>
    <m/>
    <m/>
    <m/>
    <m/>
    <m/>
    <m/>
    <n v="0"/>
    <e v="#N/A"/>
    <e v="#N/A"/>
    <e v="#N/A"/>
    <e v="#N/A"/>
    <e v="#N/A"/>
    <e v="#N/A"/>
    <m/>
    <n v="65"/>
    <n v="65"/>
    <e v="#N/A"/>
  </r>
  <r>
    <x v="1"/>
    <x v="1"/>
    <m/>
    <m/>
    <m/>
    <m/>
    <s v=""/>
    <m/>
    <m/>
    <m/>
    <m/>
    <m/>
    <m/>
    <m/>
    <s v=""/>
    <m/>
    <m/>
    <m/>
    <m/>
    <m/>
    <m/>
    <m/>
    <m/>
    <m/>
    <m/>
    <n v="0"/>
    <e v="#N/A"/>
    <e v="#N/A"/>
    <e v="#N/A"/>
    <e v="#N/A"/>
    <e v="#N/A"/>
    <e v="#N/A"/>
    <m/>
    <n v="66"/>
    <n v="66"/>
    <e v="#N/A"/>
  </r>
  <r>
    <x v="1"/>
    <x v="1"/>
    <m/>
    <m/>
    <m/>
    <m/>
    <s v=""/>
    <m/>
    <m/>
    <m/>
    <m/>
    <m/>
    <m/>
    <m/>
    <s v=""/>
    <m/>
    <m/>
    <m/>
    <m/>
    <m/>
    <m/>
    <m/>
    <m/>
    <m/>
    <m/>
    <n v="0"/>
    <e v="#N/A"/>
    <e v="#N/A"/>
    <e v="#N/A"/>
    <e v="#N/A"/>
    <e v="#N/A"/>
    <e v="#N/A"/>
    <m/>
    <n v="67"/>
    <n v="67"/>
    <e v="#N/A"/>
  </r>
  <r>
    <x v="1"/>
    <x v="1"/>
    <m/>
    <m/>
    <m/>
    <m/>
    <s v=""/>
    <m/>
    <m/>
    <m/>
    <m/>
    <m/>
    <m/>
    <m/>
    <s v=""/>
    <m/>
    <m/>
    <m/>
    <m/>
    <m/>
    <m/>
    <m/>
    <m/>
    <m/>
    <m/>
    <n v="0"/>
    <e v="#N/A"/>
    <e v="#N/A"/>
    <e v="#N/A"/>
    <e v="#N/A"/>
    <e v="#N/A"/>
    <e v="#N/A"/>
    <m/>
    <n v="68"/>
    <n v="68"/>
    <e v="#N/A"/>
  </r>
  <r>
    <x v="1"/>
    <x v="1"/>
    <m/>
    <m/>
    <m/>
    <m/>
    <s v=""/>
    <m/>
    <m/>
    <m/>
    <m/>
    <m/>
    <m/>
    <m/>
    <s v=""/>
    <m/>
    <m/>
    <m/>
    <m/>
    <m/>
    <m/>
    <m/>
    <m/>
    <m/>
    <m/>
    <n v="0"/>
    <e v="#N/A"/>
    <e v="#N/A"/>
    <e v="#N/A"/>
    <e v="#N/A"/>
    <e v="#N/A"/>
    <e v="#N/A"/>
    <m/>
    <n v="69"/>
    <n v="69"/>
    <e v="#N/A"/>
  </r>
  <r>
    <x v="1"/>
    <x v="1"/>
    <m/>
    <m/>
    <m/>
    <m/>
    <s v=""/>
    <m/>
    <m/>
    <m/>
    <m/>
    <m/>
    <m/>
    <m/>
    <s v=""/>
    <m/>
    <m/>
    <m/>
    <m/>
    <m/>
    <m/>
    <m/>
    <m/>
    <m/>
    <m/>
    <n v="0"/>
    <e v="#N/A"/>
    <e v="#N/A"/>
    <e v="#N/A"/>
    <e v="#N/A"/>
    <e v="#N/A"/>
    <e v="#N/A"/>
    <m/>
    <n v="70"/>
    <n v="70"/>
    <e v="#N/A"/>
  </r>
  <r>
    <x v="1"/>
    <x v="1"/>
    <m/>
    <m/>
    <m/>
    <m/>
    <s v=""/>
    <m/>
    <m/>
    <m/>
    <m/>
    <m/>
    <m/>
    <m/>
    <s v=""/>
    <m/>
    <m/>
    <m/>
    <m/>
    <m/>
    <m/>
    <m/>
    <m/>
    <m/>
    <m/>
    <n v="0"/>
    <e v="#N/A"/>
    <e v="#N/A"/>
    <e v="#N/A"/>
    <e v="#N/A"/>
    <e v="#N/A"/>
    <e v="#N/A"/>
    <m/>
    <n v="71"/>
    <n v="71"/>
    <e v="#N/A"/>
  </r>
  <r>
    <x v="1"/>
    <x v="1"/>
    <m/>
    <m/>
    <m/>
    <m/>
    <s v=""/>
    <m/>
    <m/>
    <m/>
    <m/>
    <m/>
    <m/>
    <m/>
    <s v=""/>
    <m/>
    <m/>
    <m/>
    <m/>
    <m/>
    <m/>
    <m/>
    <m/>
    <m/>
    <m/>
    <n v="0"/>
    <e v="#N/A"/>
    <e v="#N/A"/>
    <e v="#N/A"/>
    <e v="#N/A"/>
    <e v="#N/A"/>
    <e v="#N/A"/>
    <m/>
    <n v="72"/>
    <n v="72"/>
    <e v="#N/A"/>
  </r>
  <r>
    <x v="1"/>
    <x v="1"/>
    <m/>
    <m/>
    <m/>
    <m/>
    <s v=""/>
    <m/>
    <m/>
    <m/>
    <m/>
    <m/>
    <m/>
    <m/>
    <s v=""/>
    <m/>
    <m/>
    <m/>
    <m/>
    <m/>
    <m/>
    <m/>
    <m/>
    <m/>
    <m/>
    <n v="0"/>
    <e v="#N/A"/>
    <e v="#N/A"/>
    <e v="#N/A"/>
    <e v="#N/A"/>
    <e v="#N/A"/>
    <e v="#N/A"/>
    <m/>
    <n v="73"/>
    <n v="73"/>
    <e v="#N/A"/>
  </r>
  <r>
    <x v="1"/>
    <x v="1"/>
    <m/>
    <m/>
    <m/>
    <m/>
    <s v=""/>
    <m/>
    <m/>
    <m/>
    <m/>
    <m/>
    <m/>
    <m/>
    <s v=""/>
    <m/>
    <m/>
    <m/>
    <m/>
    <m/>
    <m/>
    <m/>
    <m/>
    <m/>
    <m/>
    <n v="0"/>
    <e v="#N/A"/>
    <e v="#N/A"/>
    <e v="#N/A"/>
    <e v="#N/A"/>
    <e v="#N/A"/>
    <e v="#N/A"/>
    <m/>
    <n v="74"/>
    <n v="74"/>
    <e v="#N/A"/>
  </r>
  <r>
    <x v="1"/>
    <x v="1"/>
    <m/>
    <m/>
    <m/>
    <m/>
    <s v=""/>
    <m/>
    <m/>
    <m/>
    <m/>
    <m/>
    <m/>
    <m/>
    <s v=""/>
    <m/>
    <m/>
    <m/>
    <m/>
    <m/>
    <m/>
    <m/>
    <m/>
    <m/>
    <m/>
    <n v="0"/>
    <e v="#N/A"/>
    <e v="#N/A"/>
    <e v="#N/A"/>
    <e v="#N/A"/>
    <e v="#N/A"/>
    <e v="#N/A"/>
    <m/>
    <n v="75"/>
    <n v="75"/>
    <e v="#N/A"/>
  </r>
  <r>
    <x v="1"/>
    <x v="1"/>
    <m/>
    <m/>
    <m/>
    <m/>
    <s v=""/>
    <m/>
    <m/>
    <m/>
    <m/>
    <m/>
    <m/>
    <m/>
    <s v=""/>
    <m/>
    <m/>
    <m/>
    <m/>
    <m/>
    <m/>
    <m/>
    <m/>
    <m/>
    <m/>
    <n v="0"/>
    <e v="#N/A"/>
    <e v="#N/A"/>
    <e v="#N/A"/>
    <e v="#N/A"/>
    <e v="#N/A"/>
    <e v="#N/A"/>
    <m/>
    <n v="76"/>
    <n v="76"/>
    <e v="#N/A"/>
  </r>
  <r>
    <x v="1"/>
    <x v="1"/>
    <m/>
    <m/>
    <m/>
    <m/>
    <s v=""/>
    <m/>
    <m/>
    <m/>
    <m/>
    <m/>
    <m/>
    <m/>
    <s v=""/>
    <m/>
    <m/>
    <m/>
    <m/>
    <m/>
    <m/>
    <m/>
    <m/>
    <m/>
    <m/>
    <n v="0"/>
    <e v="#N/A"/>
    <e v="#N/A"/>
    <e v="#N/A"/>
    <e v="#N/A"/>
    <e v="#N/A"/>
    <e v="#N/A"/>
    <m/>
    <n v="77"/>
    <n v="77"/>
    <e v="#N/A"/>
  </r>
  <r>
    <x v="1"/>
    <x v="1"/>
    <m/>
    <m/>
    <m/>
    <m/>
    <s v=""/>
    <m/>
    <m/>
    <m/>
    <m/>
    <m/>
    <m/>
    <m/>
    <s v=""/>
    <m/>
    <m/>
    <m/>
    <m/>
    <m/>
    <m/>
    <m/>
    <m/>
    <m/>
    <m/>
    <n v="0"/>
    <e v="#N/A"/>
    <e v="#N/A"/>
    <e v="#N/A"/>
    <e v="#N/A"/>
    <e v="#N/A"/>
    <e v="#N/A"/>
    <m/>
    <n v="78"/>
    <n v="78"/>
    <e v="#N/A"/>
  </r>
  <r>
    <x v="1"/>
    <x v="1"/>
    <m/>
    <m/>
    <m/>
    <m/>
    <s v=""/>
    <m/>
    <m/>
    <m/>
    <m/>
    <m/>
    <m/>
    <m/>
    <s v=""/>
    <m/>
    <m/>
    <m/>
    <m/>
    <m/>
    <m/>
    <m/>
    <m/>
    <m/>
    <m/>
    <n v="0"/>
    <e v="#N/A"/>
    <e v="#N/A"/>
    <e v="#N/A"/>
    <e v="#N/A"/>
    <e v="#N/A"/>
    <e v="#N/A"/>
    <m/>
    <n v="79"/>
    <n v="79"/>
    <e v="#N/A"/>
  </r>
  <r>
    <x v="1"/>
    <x v="1"/>
    <m/>
    <m/>
    <m/>
    <m/>
    <s v=""/>
    <m/>
    <m/>
    <m/>
    <m/>
    <m/>
    <m/>
    <m/>
    <s v=""/>
    <m/>
    <m/>
    <m/>
    <m/>
    <m/>
    <m/>
    <m/>
    <m/>
    <m/>
    <m/>
    <n v="0"/>
    <e v="#N/A"/>
    <e v="#N/A"/>
    <e v="#N/A"/>
    <e v="#N/A"/>
    <e v="#N/A"/>
    <e v="#N/A"/>
    <m/>
    <n v="80"/>
    <n v="80"/>
    <e v="#N/A"/>
  </r>
  <r>
    <x v="1"/>
    <x v="1"/>
    <m/>
    <m/>
    <m/>
    <m/>
    <s v=""/>
    <m/>
    <m/>
    <m/>
    <m/>
    <m/>
    <m/>
    <m/>
    <s v=""/>
    <m/>
    <m/>
    <m/>
    <m/>
    <m/>
    <m/>
    <m/>
    <m/>
    <m/>
    <m/>
    <n v="0"/>
    <e v="#N/A"/>
    <e v="#N/A"/>
    <e v="#N/A"/>
    <e v="#N/A"/>
    <e v="#N/A"/>
    <e v="#N/A"/>
    <m/>
    <n v="81"/>
    <n v="81"/>
    <e v="#N/A"/>
  </r>
  <r>
    <x v="1"/>
    <x v="1"/>
    <m/>
    <m/>
    <m/>
    <m/>
    <s v=""/>
    <m/>
    <m/>
    <m/>
    <m/>
    <m/>
    <m/>
    <m/>
    <s v=""/>
    <m/>
    <m/>
    <m/>
    <m/>
    <m/>
    <m/>
    <m/>
    <m/>
    <m/>
    <m/>
    <n v="0"/>
    <e v="#N/A"/>
    <e v="#N/A"/>
    <e v="#N/A"/>
    <e v="#N/A"/>
    <e v="#N/A"/>
    <e v="#N/A"/>
    <m/>
    <n v="82"/>
    <n v="82"/>
    <e v="#N/A"/>
  </r>
  <r>
    <x v="1"/>
    <x v="1"/>
    <m/>
    <m/>
    <m/>
    <m/>
    <s v=""/>
    <m/>
    <m/>
    <m/>
    <m/>
    <m/>
    <m/>
    <m/>
    <s v=""/>
    <m/>
    <m/>
    <m/>
    <m/>
    <m/>
    <m/>
    <m/>
    <m/>
    <m/>
    <m/>
    <n v="0"/>
    <e v="#N/A"/>
    <e v="#N/A"/>
    <e v="#N/A"/>
    <e v="#N/A"/>
    <e v="#N/A"/>
    <e v="#N/A"/>
    <m/>
    <n v="83"/>
    <n v="83"/>
    <e v="#N/A"/>
  </r>
  <r>
    <x v="1"/>
    <x v="1"/>
    <m/>
    <m/>
    <m/>
    <m/>
    <s v=""/>
    <m/>
    <m/>
    <m/>
    <m/>
    <m/>
    <m/>
    <m/>
    <s v=""/>
    <m/>
    <m/>
    <m/>
    <m/>
    <m/>
    <m/>
    <m/>
    <m/>
    <m/>
    <m/>
    <n v="0"/>
    <e v="#N/A"/>
    <e v="#N/A"/>
    <e v="#N/A"/>
    <e v="#N/A"/>
    <e v="#N/A"/>
    <e v="#N/A"/>
    <m/>
    <n v="84"/>
    <n v="84"/>
    <e v="#N/A"/>
  </r>
  <r>
    <x v="1"/>
    <x v="1"/>
    <m/>
    <m/>
    <m/>
    <m/>
    <s v=""/>
    <m/>
    <m/>
    <m/>
    <m/>
    <m/>
    <m/>
    <m/>
    <s v=""/>
    <m/>
    <m/>
    <m/>
    <m/>
    <m/>
    <m/>
    <m/>
    <m/>
    <m/>
    <m/>
    <n v="0"/>
    <e v="#N/A"/>
    <e v="#N/A"/>
    <e v="#N/A"/>
    <e v="#N/A"/>
    <e v="#N/A"/>
    <e v="#N/A"/>
    <m/>
    <n v="85"/>
    <n v="85"/>
    <e v="#N/A"/>
  </r>
  <r>
    <x v="1"/>
    <x v="1"/>
    <m/>
    <m/>
    <m/>
    <m/>
    <s v=""/>
    <m/>
    <m/>
    <m/>
    <m/>
    <m/>
    <m/>
    <m/>
    <s v=""/>
    <m/>
    <m/>
    <m/>
    <m/>
    <m/>
    <m/>
    <m/>
    <m/>
    <m/>
    <m/>
    <n v="0"/>
    <e v="#N/A"/>
    <e v="#N/A"/>
    <e v="#N/A"/>
    <e v="#N/A"/>
    <e v="#N/A"/>
    <e v="#N/A"/>
    <m/>
    <n v="86"/>
    <n v="86"/>
    <e v="#N/A"/>
  </r>
  <r>
    <x v="1"/>
    <x v="1"/>
    <m/>
    <m/>
    <m/>
    <m/>
    <s v=""/>
    <m/>
    <m/>
    <m/>
    <m/>
    <m/>
    <m/>
    <m/>
    <s v=""/>
    <m/>
    <m/>
    <m/>
    <m/>
    <m/>
    <m/>
    <m/>
    <m/>
    <m/>
    <m/>
    <n v="0"/>
    <e v="#N/A"/>
    <e v="#N/A"/>
    <e v="#N/A"/>
    <e v="#N/A"/>
    <e v="#N/A"/>
    <e v="#N/A"/>
    <m/>
    <n v="87"/>
    <n v="87"/>
    <e v="#N/A"/>
  </r>
  <r>
    <x v="1"/>
    <x v="1"/>
    <m/>
    <m/>
    <m/>
    <m/>
    <s v=""/>
    <m/>
    <m/>
    <m/>
    <m/>
    <m/>
    <m/>
    <m/>
    <s v=""/>
    <m/>
    <m/>
    <m/>
    <m/>
    <m/>
    <m/>
    <m/>
    <m/>
    <m/>
    <m/>
    <n v="0"/>
    <e v="#N/A"/>
    <e v="#N/A"/>
    <e v="#N/A"/>
    <e v="#N/A"/>
    <e v="#N/A"/>
    <e v="#N/A"/>
    <m/>
    <n v="88"/>
    <n v="88"/>
    <e v="#N/A"/>
  </r>
  <r>
    <x v="1"/>
    <x v="1"/>
    <m/>
    <m/>
    <m/>
    <m/>
    <s v=""/>
    <m/>
    <m/>
    <m/>
    <m/>
    <m/>
    <m/>
    <m/>
    <s v=""/>
    <m/>
    <m/>
    <m/>
    <m/>
    <m/>
    <m/>
    <m/>
    <m/>
    <m/>
    <m/>
    <n v="0"/>
    <e v="#N/A"/>
    <e v="#N/A"/>
    <e v="#N/A"/>
    <e v="#N/A"/>
    <e v="#N/A"/>
    <e v="#N/A"/>
    <m/>
    <n v="89"/>
    <n v="89"/>
    <e v="#N/A"/>
  </r>
  <r>
    <x v="1"/>
    <x v="1"/>
    <m/>
    <m/>
    <m/>
    <m/>
    <s v=""/>
    <m/>
    <m/>
    <m/>
    <m/>
    <m/>
    <m/>
    <m/>
    <s v=""/>
    <m/>
    <m/>
    <m/>
    <m/>
    <m/>
    <m/>
    <m/>
    <m/>
    <m/>
    <m/>
    <n v="0"/>
    <e v="#N/A"/>
    <e v="#N/A"/>
    <e v="#N/A"/>
    <e v="#N/A"/>
    <e v="#N/A"/>
    <e v="#N/A"/>
    <m/>
    <n v="90"/>
    <n v="90"/>
    <e v="#N/A"/>
  </r>
  <r>
    <x v="1"/>
    <x v="1"/>
    <m/>
    <m/>
    <m/>
    <m/>
    <s v=""/>
    <m/>
    <m/>
    <m/>
    <m/>
    <m/>
    <m/>
    <m/>
    <s v=""/>
    <m/>
    <m/>
    <m/>
    <m/>
    <m/>
    <m/>
    <m/>
    <m/>
    <m/>
    <m/>
    <n v="0"/>
    <e v="#N/A"/>
    <e v="#N/A"/>
    <e v="#N/A"/>
    <e v="#N/A"/>
    <e v="#N/A"/>
    <e v="#N/A"/>
    <m/>
    <n v="91"/>
    <n v="91"/>
    <e v="#N/A"/>
  </r>
  <r>
    <x v="1"/>
    <x v="1"/>
    <m/>
    <m/>
    <m/>
    <m/>
    <s v=""/>
    <m/>
    <m/>
    <m/>
    <m/>
    <m/>
    <m/>
    <m/>
    <s v=""/>
    <m/>
    <m/>
    <m/>
    <m/>
    <m/>
    <m/>
    <m/>
    <m/>
    <m/>
    <m/>
    <n v="0"/>
    <e v="#N/A"/>
    <e v="#N/A"/>
    <e v="#N/A"/>
    <e v="#N/A"/>
    <e v="#N/A"/>
    <e v="#N/A"/>
    <m/>
    <n v="92"/>
    <n v="92"/>
    <e v="#N/A"/>
  </r>
  <r>
    <x v="1"/>
    <x v="1"/>
    <m/>
    <m/>
    <m/>
    <m/>
    <s v=""/>
    <m/>
    <m/>
    <m/>
    <m/>
    <m/>
    <m/>
    <m/>
    <s v=""/>
    <m/>
    <m/>
    <m/>
    <m/>
    <m/>
    <m/>
    <m/>
    <m/>
    <m/>
    <m/>
    <n v="0"/>
    <e v="#N/A"/>
    <e v="#N/A"/>
    <e v="#N/A"/>
    <e v="#N/A"/>
    <e v="#N/A"/>
    <e v="#N/A"/>
    <m/>
    <n v="93"/>
    <n v="93"/>
    <e v="#N/A"/>
  </r>
  <r>
    <x v="1"/>
    <x v="1"/>
    <m/>
    <m/>
    <m/>
    <m/>
    <s v=""/>
    <m/>
    <m/>
    <m/>
    <m/>
    <m/>
    <m/>
    <m/>
    <s v=""/>
    <m/>
    <m/>
    <m/>
    <m/>
    <m/>
    <m/>
    <m/>
    <m/>
    <m/>
    <m/>
    <n v="0"/>
    <e v="#N/A"/>
    <e v="#N/A"/>
    <e v="#N/A"/>
    <e v="#N/A"/>
    <e v="#N/A"/>
    <e v="#N/A"/>
    <m/>
    <n v="94"/>
    <n v="94"/>
    <e v="#N/A"/>
  </r>
  <r>
    <x v="1"/>
    <x v="1"/>
    <m/>
    <m/>
    <m/>
    <m/>
    <s v=""/>
    <m/>
    <m/>
    <m/>
    <m/>
    <m/>
    <m/>
    <m/>
    <s v=""/>
    <m/>
    <m/>
    <m/>
    <m/>
    <m/>
    <m/>
    <m/>
    <m/>
    <m/>
    <m/>
    <n v="0"/>
    <e v="#N/A"/>
    <e v="#N/A"/>
    <e v="#N/A"/>
    <e v="#N/A"/>
    <e v="#N/A"/>
    <e v="#N/A"/>
    <m/>
    <n v="95"/>
    <n v="95"/>
    <e v="#N/A"/>
  </r>
  <r>
    <x v="1"/>
    <x v="1"/>
    <m/>
    <m/>
    <m/>
    <m/>
    <s v=""/>
    <m/>
    <m/>
    <m/>
    <m/>
    <m/>
    <m/>
    <m/>
    <s v=""/>
    <m/>
    <m/>
    <m/>
    <m/>
    <m/>
    <m/>
    <m/>
    <m/>
    <m/>
    <m/>
    <n v="0"/>
    <e v="#N/A"/>
    <e v="#N/A"/>
    <e v="#N/A"/>
    <e v="#N/A"/>
    <e v="#N/A"/>
    <e v="#N/A"/>
    <m/>
    <n v="96"/>
    <n v="96"/>
    <e v="#N/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2D07449-54DD-416C-9BBB-E1906CE36218}" name="Level_implementation"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C10" firstHeaderRow="0" firstDataRow="1" firstDataCol="1"/>
  <pivotFields count="36">
    <pivotField axis="axisRow" showAll="0">
      <items count="6">
        <item m="1" x="3"/>
        <item m="1" x="4"/>
        <item x="1"/>
        <item x="0"/>
        <item x="2"/>
        <item t="default"/>
      </items>
    </pivotField>
    <pivotField axis="axisRow" showAll="0">
      <items count="6">
        <item m="1" x="4"/>
        <item m="1" x="2"/>
        <item m="1" x="3"/>
        <item x="1"/>
        <item x="0"/>
        <item t="default"/>
      </items>
    </pivotField>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s>
  <rowFields count="2">
    <field x="0"/>
    <field x="1"/>
  </rowFields>
  <rowItems count="7">
    <i>
      <x v="2"/>
    </i>
    <i r="1">
      <x v="3"/>
    </i>
    <i>
      <x v="3"/>
    </i>
    <i r="1">
      <x v="4"/>
    </i>
    <i>
      <x v="4"/>
    </i>
    <i r="1">
      <x v="3"/>
    </i>
    <i t="grand">
      <x/>
    </i>
  </rowItems>
  <colFields count="1">
    <field x="-2"/>
  </colFields>
  <colItems count="2">
    <i>
      <x/>
    </i>
    <i i="1">
      <x v="1"/>
    </i>
  </colItems>
  <dataFields count="2">
    <dataField name="Average of últimos resultados" fld="2" subtotal="average" baseField="1" baseItem="1"/>
    <dataField name="Average of % ejecutado" fld="25" subtotal="average" baseField="1" baseItem="1"/>
  </dataFields>
  <formats count="1">
    <format dxfId="2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84EA8DD-CD11-4DD8-9BA7-DBE5EF70BFC7}" name="PivotTable5"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S3:T10" firstHeaderRow="1" firstDataRow="1" firstDataCol="1"/>
  <pivotFields count="36">
    <pivotField axis="axisRow" showAll="0">
      <items count="6">
        <item m="1" x="3"/>
        <item m="1" x="4"/>
        <item x="1"/>
        <item x="0"/>
        <item x="2"/>
        <item t="default"/>
      </items>
    </pivotField>
    <pivotField axis="axisRow" showAll="0">
      <items count="6">
        <item m="1" x="4"/>
        <item m="1" x="2"/>
        <item m="1" x="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0"/>
    <field x="1"/>
  </rowFields>
  <rowItems count="7">
    <i>
      <x v="2"/>
    </i>
    <i r="1">
      <x v="3"/>
    </i>
    <i>
      <x v="3"/>
    </i>
    <i r="1">
      <x v="4"/>
    </i>
    <i>
      <x v="4"/>
    </i>
    <i r="1">
      <x v="3"/>
    </i>
    <i t="grand">
      <x/>
    </i>
  </rowItems>
  <colItems count="1">
    <i/>
  </colItems>
  <dataFields count="1">
    <dataField name="Sum of Costo detallado de la actividad" fld="17" baseField="0" baseItem="0"/>
  </dataFields>
  <formats count="1">
    <format dxfId="20">
      <pivotArea outline="0" collapsedLevelsAreSubtotals="1" fieldPosition="0"/>
    </format>
  </formats>
  <chartFormats count="1">
    <chartFormat chart="3"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A03CE29-8811-4569-B507-EC09C357D67B}" name="Budget_table"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A3:B7" firstHeaderRow="1" firstDataRow="1" firstDataCol="1"/>
  <pivotFields count="36">
    <pivotField axis="axisRow" showAll="0">
      <items count="6">
        <item m="1" x="3"/>
        <item m="1" x="4"/>
        <item x="1"/>
        <item x="0"/>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4">
    <i>
      <x v="2"/>
    </i>
    <i>
      <x v="3"/>
    </i>
    <i>
      <x v="4"/>
    </i>
    <i t="grand">
      <x/>
    </i>
  </rowItems>
  <colItems count="1">
    <i/>
  </colItems>
  <dataFields count="1">
    <dataField name="Sum of Costo detallado de la actividad" fld="17" baseField="0" baseItem="0"/>
  </dataFields>
  <formats count="1">
    <format dxfId="21">
      <pivotArea outline="0" collapsedLevelsAreSubtotals="1" fieldPosition="0"/>
    </format>
  </format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895714B-6D53-44D0-8D84-B861CDB9A612}" name="Table145" displayName="Table145" ref="P1:X54" totalsRowShown="0" headerRowDxfId="77" dataDxfId="76">
  <autoFilter ref="P1:X54" xr:uid="{F895714B-6D53-44D0-8D84-B861CDB9A612}"/>
  <tableColumns count="9">
    <tableColumn id="1" xr3:uid="{E8128048-D874-4B9B-92D5-44706F1431AD}" name="Assessment" dataDxfId="75"/>
    <tableColumn id="2" xr3:uid="{A194573C-4EC7-468D-9ECC-99BDF10B659D}" name="thematic areas" dataDxfId="74"/>
    <tableColumn id="19" xr3:uid="{9BADDD31-A108-4A42-8E7F-E5F626F1D5A9}" name="Nb_indic_thematic_area" dataDxfId="73">
      <calculatedColumnFormula>COUNTA(Table145[[#This Row],[indicator 1]:[indicator 6]])</calculatedColumnFormula>
    </tableColumn>
    <tableColumn id="3" xr3:uid="{2D106083-9DFC-4E72-8E8A-6D1EA1BC337E}" name="indicator 1" dataDxfId="72"/>
    <tableColumn id="5" xr3:uid="{2F3DFBB0-7F19-49AA-B080-652E47B5782E}" name="Indicator 2" dataDxfId="71"/>
    <tableColumn id="6" xr3:uid="{450AD15A-9A5A-48AD-900B-3C96F004B6A8}" name="indicator 3" dataDxfId="70"/>
    <tableColumn id="7" xr3:uid="{E439E981-C5BC-4194-BDC9-3B80C8260411}" name="indicator 4" dataDxfId="69"/>
    <tableColumn id="8" xr3:uid="{FDE4FEA9-B735-490D-8937-0DAF558CD185}" name="indicator 5" dataDxfId="68"/>
    <tableColumn id="9" xr3:uid="{3AF82F4A-2264-4DF0-BD32-75AD6DC949C3}" name="indicator 6" dataDxfId="6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8C35F17-1D55-402C-B9CB-5D0232B4DD71}" name="Table1" displayName="Table1" ref="Z1:AC142" totalsRowShown="0" headerRowDxfId="66" dataDxfId="65">
  <autoFilter ref="Z1:AC142" xr:uid="{78C35F17-1D55-402C-B9CB-5D0232B4DD71}"/>
  <tableColumns count="4">
    <tableColumn id="1" xr3:uid="{1827E17B-B145-4FC7-B777-825926657849}" name="Assessment" dataDxfId="64"/>
    <tableColumn id="3" xr3:uid="{A57C85A3-B605-446C-8240-BF123621E669}" name="indicators" dataDxfId="63"/>
    <tableColumn id="4" xr3:uid="{2D50D26D-0B14-44A0-83DD-1260D116FBB9}" name="activtity code" dataDxfId="62"/>
    <tableColumn id="5" xr3:uid="{47444FA3-7EA8-4ED7-BCAA-F11E860D6A73}" name="area" dataDxfId="6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0CE6872-BD82-4F3B-AC6B-BA54D9C444B4}" name="NAPHS_table" displayName="NAPHS_table" ref="A2:AJ100" totalsRowShown="0" headerRowDxfId="60" tableBorderDxfId="59">
  <autoFilter ref="A2:AJ100" xr:uid="{B0CE6872-BD82-4F3B-AC6B-BA54D9C444B4}"/>
  <sortState xmlns:xlrd2="http://schemas.microsoft.com/office/spreadsheetml/2017/richdata2" ref="A3:AJ100">
    <sortCondition ref="A3:A100" customList="P1: Legislation and Financing,P2: IHR Coordination,Communication and Advocacy,P3: Antimicrobial Resistance,P4: Zoonotic Disease,P5: Food Safety,P6: Biosafety and Biosecurity,P7: Immunization,P8: National Laboratory System,P9: Real-Time Surveillance,P10: Reporting,P11: Human Resources (Animal and human health sector),P12: Preparedness,P13: Emergency Response Operations,P14: Linking Public Health and Security Authorities,P15: Medical Countermeasures,P16: Risk Communication,P17: Events Points of Entry (PoEs),P18: Chemical Events,P19: Radiation Emergencies,P1. Legal instruments,P2. Financing,P3. IHR coordination,National IHR Focal Point functions and advocacy,P4. Antimicrobial resistance (AMR),P5. Zoonotic disease,P6. Food safety,P7. Biosafety and biosecurity,P8. Immunization,D1. National laboratory systems laboratory,D2. Surveillance,D3. Human resources,R1. Health emergency management,R2. Linking public health and security authorities,R3. Health services provision,R4. Infection prevention and control (IPC),R5. Risk communication and community engagement (RCCE),PoE. PoEs and border health,CE. Chemical events,RE. Radiation emergencies,C1.Policy,Legal and normative Instruments to implement IHR,C2.IHR Coordination,National IHR Focal Point functions and advocacy,C3.Financing,C4.Laboratory,C5.Surveillance,C6.Human resources,C7.Health emergency management,C8.Health services provision,C9.Infection prevention and control (IPC),C10.Risk communication and community engagement (RCCE),C11.Points of entry (PoEs) and border health,C12.Zoonotic diseases,C13.Food safety,C14.Chemical events,C15.Radiation emergencies"/>
  </sortState>
  <tableColumns count="36">
    <tableColumn id="1" xr3:uid="{2F06F14D-7638-4778-802D-5562492AC8E9}" name="Área técnica" dataDxfId="58"/>
    <tableColumn id="2" xr3:uid="{B795DBD7-0441-4353-A283-FBCFB2AA704B}" name="Indicador" dataDxfId="57"/>
    <tableColumn id="18" xr3:uid="{BA4AD57E-4E4A-4A17-9B4F-E0A2D5B96FE3}" name="últimos resultados" dataDxfId="56"/>
    <tableColumn id="3" xr3:uid="{B0137832-F7A0-4A08-8BA3-F7D15482E7D6}" name="Medida estratégica" dataDxfId="55"/>
    <tableColumn id="37" xr3:uid="{B76F6A1A-1B2E-4A64-9781-446FCAA8DB56}" name="Autoridad responsable" dataDxfId="54"/>
    <tableColumn id="38" xr3:uid="{BADE448A-8B57-4F87-8E20-28F6069F7860}" name="Costo previsto de la medida estratégica" dataDxfId="53"/>
    <tableColumn id="4" xr3:uid="{FAD061BA-B219-4368-BEF7-BBBB2E5EF950}" name="Identificación de la actividad" dataDxfId="52">
      <calculatedColumnFormula>VLOOKUP(B3,Table1[[indicators]:[activtity code]],2,FALSE)&amp;AI3&amp;"."</calculatedColumnFormula>
    </tableColumn>
    <tableColumn id="5" xr3:uid="{46FD14F4-B67C-48C3-8A5C-9632E4A2E8CC}" name="Fuente" dataDxfId="51"/>
    <tableColumn id="6" xr3:uid="{400E3299-76DC-42EE-9A6D-2D0B25119805}" name="Descripción detallada de la actividad " dataDxfId="50"/>
    <tableColumn id="7" xr3:uid="{EA0D213C-57A1-403B-9771-56A3F345D790}" name="Tipo de actividad" dataDxfId="49"/>
    <tableColumn id="8" xr3:uid="{6424255C-E498-4EFE-A5FD-8CDB1383E2BD}" name="Riesgo específico" dataDxfId="48"/>
    <tableColumn id="9" xr3:uid="{1A8E9DF7-E580-49B0-A776-9F6A9FDAB5C9}" name="Nivel de riesgo" dataDxfId="47"/>
    <tableColumn id="10" xr3:uid="{73295014-46CA-4451-AAF1-C1DA7106A3F3}" name="Viabilidad" dataDxfId="46"/>
    <tableColumn id="11" xr3:uid="{AFEC1C6F-46D6-4C93-A99D-80C07F95EC26}" name="Impacto" dataDxfId="45"/>
    <tableColumn id="12" xr3:uid="{FA24F406-545D-4496-89DE-454726419701}" name="Prioridad" dataDxfId="44">
      <calculatedColumnFormula>IF(M3="","",IF(N3="","",IF(M3=reference_tables!$AO$2,IF(NAPHS!N3=reference_tables!$AP$2,reference_tables!$AQ$5,reference_tables!$AQ$2),IF(NAPHS!N3=reference_tables!$AP$2,reference_tables!$AQ$6,reference_tables!$AQ$3))))</calculatedColumnFormula>
    </tableColumn>
    <tableColumn id="13" xr3:uid="{722B2D7A-CF56-4516-B680-5D3CF1D50525}" name="Fecha de inicio" dataDxfId="43"/>
    <tableColumn id="14" xr3:uid="{53CFCFAF-6C60-4D40-8FBA-EAF2A69B4306}" name="Fecha de finalización" dataDxfId="42"/>
    <tableColumn id="15" xr3:uid="{0E300F8F-EB44-4917-88FA-B98553E96B6B}" name="Costo detallado de la actividad" dataDxfId="41"/>
    <tableColumn id="16" xr3:uid="{0D7ECB4A-8AF3-44B9-AB15-3F729F7850D3}" name="Disponibilidad de fondos" dataDxfId="40"/>
    <tableColumn id="36" xr3:uid="{34A07F29-F999-4A9F-9929-431C38CB81D7}" name="Presupuesto disponible" dataDxfId="39"/>
    <tableColumn id="24" xr3:uid="{04F71C12-3010-4081-ACB9-9D58A38B07F7}" name="Instituciones colaboradoras" dataDxfId="38"/>
    <tableColumn id="23" xr3:uid="{1FE81185-1259-4F05-90BC-BF48D9387132}" name="Persona responsable" dataDxfId="37"/>
    <tableColumn id="19" xr3:uid="{47C0092C-BD4A-4BB9-9672-18DE45E9A97D}" name="Apoyo técnico externo necesario" dataDxfId="36"/>
    <tableColumn id="20" xr3:uid="{331B505E-E0D4-4581-BF91-E346EB0680C4}" name="Estado de ejecución" dataDxfId="35"/>
    <tableColumn id="21" xr3:uid="{F6902E66-8621-45BF-9D02-36BB8E0B5E49}" name="Commentarios" dataDxfId="34"/>
    <tableColumn id="22" xr3:uid="{5C6EA1A9-E7D9-4BBE-94A3-64F5B5025FCF}" name="% ejecutado" dataDxfId="33">
      <calculatedColumnFormula>_xlfn.IFNA(VLOOKUP(X3,reference_tables!$AE$2:$AF$6,2,FALSE),0%)</calculatedColumnFormula>
    </tableColumn>
    <tableColumn id="26" xr3:uid="{1FB3DFD0-F39A-4807-8683-607C58E1EC81}" name="indicador 1" dataDxfId="32">
      <calculatedColumnFormula>IF(VLOOKUP($A3,Table145[[thematic areas]:[indicator 6]],RIGHT(AA$2,1)+2,FALSE)=0,"",VLOOKUP($A3,Table145[[thematic areas]:[indicator 6]],RIGHT(AA$2,1)+2,FALSE))</calculatedColumnFormula>
    </tableColumn>
    <tableColumn id="27" xr3:uid="{97C1432D-0205-4107-BBE5-6CE829B9F20D}" name="indicador 2" dataDxfId="31">
      <calculatedColumnFormula>IF(VLOOKUP($A3,Table145[[thematic areas]:[indicator 6]],RIGHT(AB$2,1)+2,FALSE)=0,"",VLOOKUP($A3,Table145[[thematic areas]:[indicator 6]],RIGHT(AB$2,1)+2,FALSE))</calculatedColumnFormula>
    </tableColumn>
    <tableColumn id="28" xr3:uid="{5189B90C-72FA-4417-92C2-575E0DC397D1}" name="indicador 3" dataDxfId="30">
      <calculatedColumnFormula>IF(VLOOKUP($A3,Table145[[thematic areas]:[indicator 6]],RIGHT(AC$2,1)+2,FALSE)=0,"",VLOOKUP($A3,Table145[[thematic areas]:[indicator 6]],RIGHT(AC$2,1)+2,FALSE))</calculatedColumnFormula>
    </tableColumn>
    <tableColumn id="29" xr3:uid="{594D8CC5-CE95-415E-B030-D4C3E6BE16B2}" name="indicador 4" dataDxfId="29">
      <calculatedColumnFormula>IF(VLOOKUP($A3,Table145[[thematic areas]:[indicator 6]],RIGHT(AD$2,1)+2,FALSE)=0,"",VLOOKUP($A3,Table145[[thematic areas]:[indicator 6]],RIGHT(AD$2,1)+2,FALSE))</calculatedColumnFormula>
    </tableColumn>
    <tableColumn id="30" xr3:uid="{88135B00-75EB-4970-B894-A279DC06CDDE}" name="indicador 5" dataDxfId="28">
      <calculatedColumnFormula>IF(VLOOKUP($A3,Table145[[thematic areas]:[indicator 6]],RIGHT(AE$2,1)+2,FALSE)=0,"",VLOOKUP($A3,Table145[[thematic areas]:[indicator 6]],RIGHT(AE$2,1)+2,FALSE))</calculatedColumnFormula>
    </tableColumn>
    <tableColumn id="31" xr3:uid="{4FF21388-5923-483F-AA4C-97FD61931FEF}" name="indicador 6" dataDxfId="27">
      <calculatedColumnFormula>IF(VLOOKUP($A3,Table145[[thematic areas]:[indicator 6]],RIGHT(AF$2,1)+2,FALSE)=0,"",VLOOKUP($A3,Table145[[thematic areas]:[indicator 6]],RIGHT(AF$2,1)+2,FALSE))</calculatedColumnFormula>
    </tableColumn>
    <tableColumn id="32" xr3:uid="{4ABC25C1-9F7B-4F01-9896-89785800B691}" name="Columna 1" dataDxfId="26"/>
    <tableColumn id="33" xr3:uid="{E8C41FE9-9BA0-4787-886C-3845DF56AE6B}" name="actividad #" dataDxfId="25">
      <calculatedColumnFormula>IF(B3=B2,AH2+1,1)</calculatedColumnFormula>
    </tableColumn>
    <tableColumn id="34" xr3:uid="{5BF47FE7-DC59-49CE-8770-72138BC160EE}" name="actividad #2" dataDxfId="24">
      <calculatedColumnFormula>IF(AH3&lt;=9,"0"&amp;AH3,AH3)</calculatedColumnFormula>
    </tableColumn>
    <tableColumn id="35" xr3:uid="{87B8DE84-8A9B-422A-A474-EF6C4CB6F797}" name="comprobar área_indic" dataDxfId="23">
      <calculatedColumnFormula>IF(VLOOKUP(B3,Table1[[indicators]:[area]],3,FALSE)=A3,1,2)</calculatedColumnFormula>
    </tableColumn>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96FBD-D149-49D6-8248-01AF0414D8D7}">
  <sheetPr>
    <tabColor rgb="FFFF0000"/>
  </sheetPr>
  <dimension ref="A1:BB142"/>
  <sheetViews>
    <sheetView topLeftCell="L18" zoomScale="80" zoomScaleNormal="80" workbookViewId="0">
      <selection activeCell="O46" sqref="O46"/>
    </sheetView>
  </sheetViews>
  <sheetFormatPr defaultColWidth="9.1796875" defaultRowHeight="14.5" outlineLevelCol="1" x14ac:dyDescent="0.35"/>
  <cols>
    <col min="1" max="1" width="47.7265625" customWidth="1"/>
    <col min="4" max="4" width="27.26953125" customWidth="1"/>
    <col min="5" max="5" width="34.7265625" style="117" customWidth="1"/>
    <col min="6" max="6" width="5.26953125" customWidth="1"/>
    <col min="7" max="8" width="29.453125" customWidth="1"/>
    <col min="9" max="9" width="70.7265625" bestFit="1" customWidth="1"/>
    <col min="10" max="10" width="58.81640625" bestFit="1" customWidth="1"/>
    <col min="11" max="11" width="71" bestFit="1" customWidth="1"/>
    <col min="12" max="12" width="8.453125" customWidth="1"/>
    <col min="13" max="13" width="8.453125" style="117" customWidth="1" outlineLevel="1"/>
    <col min="14" max="14" width="37.7265625" style="117" customWidth="1" outlineLevel="1"/>
    <col min="15" max="15" width="19.1796875" style="117" customWidth="1" outlineLevel="1"/>
    <col min="16" max="16" width="16.453125" style="117" customWidth="1" outlineLevel="1"/>
    <col min="17" max="17" width="36.1796875" style="117" customWidth="1" outlineLevel="1"/>
    <col min="18" max="18" width="13.81640625" style="117" customWidth="1" outlineLevel="1"/>
    <col min="19" max="24" width="43.81640625" style="117" customWidth="1" outlineLevel="1"/>
    <col min="25" max="25" width="19.1796875" customWidth="1" outlineLevel="1"/>
    <col min="27" max="27" width="167.81640625" bestFit="1" customWidth="1"/>
    <col min="28" max="28" width="9.1796875" style="117"/>
    <col min="29" max="29" width="68" style="117" bestFit="1" customWidth="1"/>
    <col min="31" max="34" width="18.1796875" customWidth="1"/>
    <col min="37" max="37" width="25.7265625" bestFit="1" customWidth="1"/>
    <col min="41" max="41" width="12.1796875" bestFit="1" customWidth="1"/>
    <col min="42" max="42" width="9.26953125" bestFit="1" customWidth="1"/>
    <col min="43" max="43" width="13.1796875" customWidth="1"/>
    <col min="48" max="48" width="13.453125" customWidth="1"/>
    <col min="49" max="49" width="21.26953125" bestFit="1" customWidth="1"/>
    <col min="51" max="51" width="29.26953125" bestFit="1" customWidth="1"/>
    <col min="53" max="53" width="15.1796875" bestFit="1" customWidth="1"/>
    <col min="54" max="54" width="11.54296875" bestFit="1" customWidth="1"/>
  </cols>
  <sheetData>
    <row r="1" spans="1:54" ht="15" thickBot="1" x14ac:dyDescent="0.4">
      <c r="D1" s="7" t="s">
        <v>0</v>
      </c>
      <c r="E1" s="121" t="s">
        <v>9</v>
      </c>
      <c r="F1" s="2"/>
      <c r="G1" s="2" t="s">
        <v>181</v>
      </c>
      <c r="H1" s="2"/>
      <c r="I1" s="9" t="str">
        <f>D$2</f>
        <v>Instrumento de autoevaluación para la presentación anual de informes de los Estados Partes (SPAR)</v>
      </c>
      <c r="J1" s="27" t="str">
        <f>D$3</f>
        <v>EEC 2</v>
      </c>
      <c r="K1" s="9" t="str">
        <f>D$4</f>
        <v>EEC 3</v>
      </c>
      <c r="L1" s="2"/>
      <c r="M1" s="121" t="s">
        <v>10</v>
      </c>
      <c r="N1" s="121"/>
      <c r="P1" s="120" t="s">
        <v>11</v>
      </c>
      <c r="Q1" s="120" t="s">
        <v>12</v>
      </c>
      <c r="R1" s="119" t="s">
        <v>13</v>
      </c>
      <c r="S1" s="120" t="s">
        <v>2</v>
      </c>
      <c r="T1" s="120" t="s">
        <v>14</v>
      </c>
      <c r="U1" s="120" t="s">
        <v>3</v>
      </c>
      <c r="V1" s="120" t="s">
        <v>4</v>
      </c>
      <c r="W1" s="120" t="s">
        <v>5</v>
      </c>
      <c r="X1" s="120" t="s">
        <v>6</v>
      </c>
      <c r="Z1" s="29" t="s">
        <v>11</v>
      </c>
      <c r="AA1" s="29" t="s">
        <v>15</v>
      </c>
      <c r="AB1" s="120" t="s">
        <v>16</v>
      </c>
      <c r="AC1" s="120" t="s">
        <v>17</v>
      </c>
      <c r="AE1" s="130" t="s">
        <v>456</v>
      </c>
      <c r="AF1" s="130"/>
      <c r="AG1" s="8" t="s">
        <v>462</v>
      </c>
      <c r="AH1" s="8" t="s">
        <v>248</v>
      </c>
      <c r="AK1" s="10" t="s">
        <v>466</v>
      </c>
      <c r="AO1" s="3" t="s">
        <v>223</v>
      </c>
      <c r="AP1" s="3" t="s">
        <v>225</v>
      </c>
      <c r="AQ1" s="3" t="s">
        <v>227</v>
      </c>
      <c r="AS1" s="3" t="s">
        <v>469</v>
      </c>
      <c r="AV1" t="s">
        <v>220</v>
      </c>
      <c r="AW1" s="26" t="s">
        <v>210</v>
      </c>
      <c r="AY1" s="26" t="s">
        <v>215</v>
      </c>
      <c r="BB1" t="s">
        <v>507</v>
      </c>
    </row>
    <row r="2" spans="1:54" ht="15" thickTop="1" x14ac:dyDescent="0.35">
      <c r="A2" s="131" t="s">
        <v>167</v>
      </c>
      <c r="D2" t="s">
        <v>259</v>
      </c>
      <c r="E2" s="117" t="str">
        <f>'1_Setup'!C12</f>
        <v>Instrumento de autoevaluación para la presentación anual de informes de los Estados Partes (SPAR)</v>
      </c>
      <c r="G2" t="s">
        <v>262</v>
      </c>
      <c r="I2" s="9" t="s">
        <v>264</v>
      </c>
      <c r="J2" s="9" t="s">
        <v>279</v>
      </c>
      <c r="K2" s="9" t="s">
        <v>280</v>
      </c>
      <c r="M2" s="117">
        <v>1</v>
      </c>
      <c r="N2" s="117" t="str">
        <f>_xlfn.IFNA(HLOOKUP(E$2,I$1:K$20,M2+1,FALSE),"")</f>
        <v>C1. Instrumentos políticos, jurídicos y normativos para la aplicación del RSI</v>
      </c>
      <c r="P2" s="118" t="str">
        <f>D3</f>
        <v>EEC 2</v>
      </c>
      <c r="Q2" s="118" t="str">
        <f>J2</f>
        <v>P1: Legislación y financiamiento</v>
      </c>
      <c r="R2" s="119">
        <f>COUNTA(Table145[[#This Row],[indicator 1]:[indicator 6]])</f>
        <v>3</v>
      </c>
      <c r="S2" s="118" t="str">
        <f>Table1[[#This Row],[indicators]]</f>
        <v>P.1.1 Legislación, leyes, reglamentos, requisitos administrativos, políticas</v>
      </c>
      <c r="T2" s="118" t="str">
        <f>AA3</f>
        <v>P.1.2 El Estado puede demostrar que ha adaptado y armonizado su legislación nacional</v>
      </c>
      <c r="U2" s="118" t="str">
        <f>AA4</f>
        <v>P.1.3 Se dispone de un mecanismo de financiamiento y fondos para responder oportunamente a las emergencias de salud pública</v>
      </c>
      <c r="V2" s="118"/>
      <c r="W2" s="118"/>
      <c r="X2" s="118"/>
      <c r="Z2" s="29" t="s">
        <v>260</v>
      </c>
      <c r="AA2" s="29" t="s">
        <v>317</v>
      </c>
      <c r="AB2" s="120" t="s">
        <v>19</v>
      </c>
      <c r="AC2" s="120" t="str">
        <f>J2</f>
        <v>P1: Legislación y financiamiento</v>
      </c>
      <c r="AE2" t="s">
        <v>457</v>
      </c>
      <c r="AF2" s="12">
        <v>0</v>
      </c>
      <c r="AG2" t="s">
        <v>463</v>
      </c>
      <c r="AH2" t="s">
        <v>464</v>
      </c>
      <c r="AK2" t="s">
        <v>467</v>
      </c>
      <c r="AO2" t="s">
        <v>470</v>
      </c>
      <c r="AP2" t="s">
        <v>471</v>
      </c>
      <c r="AQ2" s="110" t="s">
        <v>472</v>
      </c>
      <c r="AS2" t="s">
        <v>473</v>
      </c>
      <c r="AV2" s="20" t="s">
        <v>483</v>
      </c>
      <c r="AW2" s="39" t="s">
        <v>1</v>
      </c>
      <c r="AY2" s="39" t="s">
        <v>493</v>
      </c>
      <c r="BA2" t="s">
        <v>508</v>
      </c>
      <c r="BB2" s="50">
        <v>44927</v>
      </c>
    </row>
    <row r="3" spans="1:54" x14ac:dyDescent="0.35">
      <c r="A3" s="132"/>
      <c r="D3" t="s">
        <v>260</v>
      </c>
      <c r="G3" t="s">
        <v>263</v>
      </c>
      <c r="I3" s="9" t="s">
        <v>265</v>
      </c>
      <c r="J3" s="9" t="s">
        <v>281</v>
      </c>
      <c r="K3" s="9" t="s">
        <v>282</v>
      </c>
      <c r="M3" s="117">
        <v>2</v>
      </c>
      <c r="N3" s="117" t="str">
        <f t="shared" ref="N3:N16" si="0">IF(HLOOKUP(E$2,I$1:K$20,M3+1,FALSE)="","",HLOOKUP(E$2,I$1:K$20,M3+1,FALSE))</f>
        <v>C2. Coordinación del RSI, funciones del centro nacional de enlace para el RSI y promoción</v>
      </c>
      <c r="P3" s="118" t="str">
        <f>P2</f>
        <v>EEC 2</v>
      </c>
      <c r="Q3" s="118" t="str">
        <f>J3</f>
        <v>P2: RSI: Coordinación, comunicación y promoción de la causa</v>
      </c>
      <c r="R3" s="119">
        <f>COUNTA(Table145[[#This Row],[indicator 1]:[indicator 6]])</f>
        <v>1</v>
      </c>
      <c r="S3" s="118" t="str">
        <f>AA5</f>
        <v>P.2.1 Establecimiento de un mecanismo funcional para la coordinación y la integración</v>
      </c>
      <c r="T3" s="118"/>
      <c r="U3" s="118"/>
      <c r="V3" s="118"/>
      <c r="W3" s="118"/>
      <c r="X3" s="118"/>
      <c r="Z3" s="29" t="s">
        <v>260</v>
      </c>
      <c r="AA3" s="29" t="s">
        <v>318</v>
      </c>
      <c r="AB3" s="120" t="s">
        <v>20</v>
      </c>
      <c r="AC3" s="120" t="str">
        <f>AC2</f>
        <v>P1: Legislación y financiamiento</v>
      </c>
      <c r="AE3" t="s">
        <v>458</v>
      </c>
      <c r="AF3" s="12">
        <v>0.25</v>
      </c>
      <c r="AG3" t="s">
        <v>465</v>
      </c>
      <c r="AH3" t="s">
        <v>21</v>
      </c>
      <c r="AK3" t="s">
        <v>468</v>
      </c>
      <c r="AO3" t="s">
        <v>474</v>
      </c>
      <c r="AP3" t="s">
        <v>475</v>
      </c>
      <c r="AQ3" s="109" t="s">
        <v>476</v>
      </c>
      <c r="AS3" t="s">
        <v>21</v>
      </c>
      <c r="AV3" s="21" t="s">
        <v>471</v>
      </c>
      <c r="AW3" s="39" t="s">
        <v>485</v>
      </c>
      <c r="AY3" s="39" t="s">
        <v>494</v>
      </c>
      <c r="BA3" t="s">
        <v>509</v>
      </c>
      <c r="BB3" s="50">
        <v>73050</v>
      </c>
    </row>
    <row r="4" spans="1:54" x14ac:dyDescent="0.35">
      <c r="A4" s="132"/>
      <c r="D4" t="s">
        <v>261</v>
      </c>
      <c r="I4" s="9" t="s">
        <v>266</v>
      </c>
      <c r="J4" s="9" t="s">
        <v>283</v>
      </c>
      <c r="K4" s="9" t="s">
        <v>284</v>
      </c>
      <c r="M4" s="117">
        <v>3</v>
      </c>
      <c r="N4" s="117" t="str">
        <f t="shared" si="0"/>
        <v>C3. Financiación</v>
      </c>
      <c r="P4" s="118" t="str">
        <f t="shared" ref="P4:P20" si="1">P3</f>
        <v>EEC 2</v>
      </c>
      <c r="Q4" s="118" t="str">
        <f t="shared" ref="Q4:Q20" si="2">J4</f>
        <v>P3: Resistencia a los antimicrobianos</v>
      </c>
      <c r="R4" s="119">
        <f>COUNTA(Table145[[#This Row],[indicator 1]:[indicator 6]])</f>
        <v>4</v>
      </c>
      <c r="S4" s="118" t="str">
        <f>AA6</f>
        <v>P.3.1 Detección de la resistencia a los antimicrobianos (RAM)</v>
      </c>
      <c r="T4" s="118" t="str">
        <f>AA7</f>
        <v>P.3.2 Vigilancia de infecciones causadas por agentes patógenos resistentes</v>
      </c>
      <c r="U4" s="118" t="str">
        <f>AA8</f>
        <v>P.3.3 Programas de prevención y control de infecciones asociadas a la atención de la salud (IAAS)</v>
      </c>
      <c r="V4" s="118" t="str">
        <f>AA9</f>
        <v>P.3.4 Actividades de gestión de la resistencia a los antimicrobianos</v>
      </c>
      <c r="W4" s="118"/>
      <c r="X4" s="118"/>
      <c r="Z4" s="29" t="s">
        <v>260</v>
      </c>
      <c r="AA4" s="29" t="s">
        <v>319</v>
      </c>
      <c r="AB4" s="120" t="s">
        <v>22</v>
      </c>
      <c r="AC4" s="120" t="str">
        <f>AC3</f>
        <v>P1: Legislación y financiamiento</v>
      </c>
      <c r="AE4" t="s">
        <v>459</v>
      </c>
      <c r="AF4" s="12">
        <v>0.5</v>
      </c>
      <c r="AK4" t="s">
        <v>23</v>
      </c>
      <c r="AO4" t="s">
        <v>477</v>
      </c>
      <c r="AP4" t="s">
        <v>478</v>
      </c>
      <c r="AQ4" s="22" t="s">
        <v>479</v>
      </c>
      <c r="AS4" t="s">
        <v>480</v>
      </c>
      <c r="AV4" s="17" t="s">
        <v>475</v>
      </c>
      <c r="AW4" s="39" t="s">
        <v>486</v>
      </c>
      <c r="AY4" s="39" t="s">
        <v>495</v>
      </c>
    </row>
    <row r="5" spans="1:54" x14ac:dyDescent="0.35">
      <c r="A5" s="132"/>
      <c r="I5" s="9" t="s">
        <v>267</v>
      </c>
      <c r="J5" s="9" t="s">
        <v>285</v>
      </c>
      <c r="K5" s="9" t="s">
        <v>286</v>
      </c>
      <c r="M5" s="117">
        <v>4</v>
      </c>
      <c r="N5" s="117" t="str">
        <f t="shared" si="0"/>
        <v>C4. Laboratorio</v>
      </c>
      <c r="P5" s="118" t="str">
        <f t="shared" si="1"/>
        <v>EEC 2</v>
      </c>
      <c r="Q5" s="118" t="str">
        <f t="shared" si="2"/>
        <v>P4: Zoonosis</v>
      </c>
      <c r="R5" s="119">
        <f>COUNTA(Table145[[#This Row],[indicator 1]:[indicator 6]])</f>
        <v>2</v>
      </c>
      <c r="S5" s="118" t="str">
        <f>AA10</f>
        <v>P.4.1 Sistemas de vigilancia establecidos para zoonosis o agentes patógenos de zoonosis prioritarios</v>
      </c>
      <c r="T5" s="118" t="str">
        <f>AA11</f>
        <v>P.4.2 Veterinarios o personal de salud animal</v>
      </c>
      <c r="U5" s="118"/>
      <c r="V5" s="118"/>
      <c r="W5" s="118"/>
      <c r="X5" s="118"/>
      <c r="Z5" s="29" t="s">
        <v>260</v>
      </c>
      <c r="AA5" s="29" t="s">
        <v>320</v>
      </c>
      <c r="AB5" s="120" t="s">
        <v>24</v>
      </c>
      <c r="AC5" s="120" t="str">
        <f>J3</f>
        <v>P2: RSI: Coordinación, comunicación y promoción de la causa</v>
      </c>
      <c r="AE5" t="s">
        <v>460</v>
      </c>
      <c r="AF5" s="12">
        <v>0.75</v>
      </c>
      <c r="AQ5" s="24" t="s">
        <v>481</v>
      </c>
      <c r="AS5" t="s">
        <v>464</v>
      </c>
      <c r="AV5" s="18" t="s">
        <v>478</v>
      </c>
      <c r="AW5" s="39" t="s">
        <v>487</v>
      </c>
      <c r="AY5" s="39" t="s">
        <v>496</v>
      </c>
    </row>
    <row r="6" spans="1:54" x14ac:dyDescent="0.35">
      <c r="A6" s="132"/>
      <c r="I6" s="9" t="s">
        <v>268</v>
      </c>
      <c r="J6" s="9" t="s">
        <v>287</v>
      </c>
      <c r="K6" s="9" t="s">
        <v>288</v>
      </c>
      <c r="M6" s="117">
        <v>5</v>
      </c>
      <c r="N6" s="117" t="str">
        <f t="shared" si="0"/>
        <v>C5. Vigilancia</v>
      </c>
      <c r="P6" s="118" t="str">
        <f t="shared" si="1"/>
        <v>EEC 2</v>
      </c>
      <c r="Q6" s="118" t="str">
        <f t="shared" si="2"/>
        <v>P5: Inocuidad de los alimentos</v>
      </c>
      <c r="R6" s="119">
        <f>COUNTA(Table145[[#This Row],[indicator 1]:[indicator 6]])</f>
        <v>2</v>
      </c>
      <c r="S6" s="118" t="str">
        <f>AA12</f>
        <v>P.5.1 Sistemas de vigilancia establecidos para detectar y dar seguimiento a enfermedades transmitidas por los alimentos y la contaminación de alimentos</v>
      </c>
      <c r="T6" s="118" t="str">
        <f>AA13</f>
        <v>P.5.2 Mecanismos de respuesta y gestión de emergencias relacionadas con la inocuidad de los alimentos establecidos y en operación</v>
      </c>
      <c r="U6" s="118"/>
      <c r="V6" s="118"/>
      <c r="W6" s="118"/>
      <c r="X6" s="118"/>
      <c r="Z6" s="29" t="s">
        <v>260</v>
      </c>
      <c r="AA6" s="29" t="s">
        <v>321</v>
      </c>
      <c r="AB6" s="120" t="s">
        <v>25</v>
      </c>
      <c r="AC6" s="120" t="str">
        <f>J4</f>
        <v>P3: Resistencia a los antimicrobianos</v>
      </c>
      <c r="AE6" t="s">
        <v>461</v>
      </c>
      <c r="AF6" s="12">
        <v>1</v>
      </c>
      <c r="AQ6" s="23" t="s">
        <v>482</v>
      </c>
      <c r="AV6" s="19" t="s">
        <v>484</v>
      </c>
      <c r="AW6" s="39" t="s">
        <v>488</v>
      </c>
      <c r="AY6" s="39" t="s">
        <v>497</v>
      </c>
    </row>
    <row r="7" spans="1:54" x14ac:dyDescent="0.35">
      <c r="A7" s="132"/>
      <c r="I7" s="9" t="s">
        <v>269</v>
      </c>
      <c r="J7" s="9" t="s">
        <v>289</v>
      </c>
      <c r="K7" s="9" t="s">
        <v>290</v>
      </c>
      <c r="M7" s="117">
        <v>6</v>
      </c>
      <c r="N7" s="117" t="str">
        <f t="shared" si="0"/>
        <v>C6. Recursos humanos</v>
      </c>
      <c r="P7" s="118" t="str">
        <f t="shared" si="1"/>
        <v>EEC 2</v>
      </c>
      <c r="Q7" s="118" t="str">
        <f t="shared" si="2"/>
        <v>P6: Bioseguridad y bioprotección</v>
      </c>
      <c r="R7" s="119">
        <f>COUNTA(Table145[[#This Row],[indicator 1]:[indicator 6]])</f>
        <v>2</v>
      </c>
      <c r="S7" s="118" t="str">
        <f>AA14</f>
        <v>P.6.1 Se ha establecido un sistema nacional gubernamental global de bioseguridad y bioprotección para instituciones de salud humana y animal y agrícolas</v>
      </c>
      <c r="T7" s="118" t="str">
        <f>AA15</f>
        <v>P.6.2 Capacitación y prácticas en bioseguridad y bioprotección</v>
      </c>
      <c r="U7" s="118"/>
      <c r="V7" s="118"/>
      <c r="W7" s="118"/>
      <c r="X7" s="118"/>
      <c r="Z7" s="29" t="s">
        <v>260</v>
      </c>
      <c r="AA7" s="29" t="s">
        <v>322</v>
      </c>
      <c r="AB7" s="120" t="s">
        <v>26</v>
      </c>
      <c r="AC7" s="120" t="str">
        <f>AC6</f>
        <v>P3: Resistencia a los antimicrobianos</v>
      </c>
      <c r="AW7" s="39" t="s">
        <v>489</v>
      </c>
      <c r="AY7" s="39" t="s">
        <v>469</v>
      </c>
    </row>
    <row r="8" spans="1:54" x14ac:dyDescent="0.35">
      <c r="A8" s="132"/>
      <c r="I8" s="9" t="s">
        <v>270</v>
      </c>
      <c r="J8" s="9" t="s">
        <v>291</v>
      </c>
      <c r="K8" s="9" t="s">
        <v>292</v>
      </c>
      <c r="M8" s="117">
        <v>7</v>
      </c>
      <c r="N8" s="117" t="str">
        <f t="shared" si="0"/>
        <v>C7. Gestión de emergencias sanitarias</v>
      </c>
      <c r="P8" s="118" t="str">
        <f t="shared" si="1"/>
        <v>EEC 2</v>
      </c>
      <c r="Q8" s="118" t="str">
        <f t="shared" si="2"/>
        <v>P7: Inmunizaciones</v>
      </c>
      <c r="R8" s="119">
        <f>COUNTA(Table145[[#This Row],[indicator 1]:[indicator 6]])</f>
        <v>2</v>
      </c>
      <c r="S8" s="118" t="str">
        <f>AA16</f>
        <v>P.7.1 Cobertura de vacunación (sarampión) como parte de un programa nacional</v>
      </c>
      <c r="T8" s="118" t="str">
        <f>AA17</f>
        <v>P.7.2 Acceso y administración de vacunas a nivel nacional</v>
      </c>
      <c r="U8" s="118"/>
      <c r="V8" s="118"/>
      <c r="W8" s="118"/>
      <c r="X8" s="118"/>
      <c r="Z8" s="29" t="s">
        <v>260</v>
      </c>
      <c r="AA8" s="29" t="s">
        <v>323</v>
      </c>
      <c r="AB8" s="120" t="s">
        <v>27</v>
      </c>
      <c r="AC8" s="120" t="str">
        <f>AC7</f>
        <v>P3: Resistencia a los antimicrobianos</v>
      </c>
      <c r="AW8" s="39" t="s">
        <v>490</v>
      </c>
      <c r="AY8" s="39" t="s">
        <v>498</v>
      </c>
    </row>
    <row r="9" spans="1:54" x14ac:dyDescent="0.35">
      <c r="A9" s="132"/>
      <c r="I9" s="9" t="s">
        <v>271</v>
      </c>
      <c r="J9" s="9" t="s">
        <v>293</v>
      </c>
      <c r="K9" s="9" t="s">
        <v>294</v>
      </c>
      <c r="M9" s="117">
        <v>8</v>
      </c>
      <c r="N9" s="117" t="str">
        <f t="shared" si="0"/>
        <v>C8. Prestación de servicios de salud</v>
      </c>
      <c r="P9" s="118" t="str">
        <f t="shared" si="1"/>
        <v>EEC 2</v>
      </c>
      <c r="Q9" s="118" t="str">
        <f t="shared" si="2"/>
        <v>P8: Sistema nacional de laboratorios</v>
      </c>
      <c r="R9" s="119">
        <f>COUNTA(Table145[[#This Row],[indicator 1]:[indicator 6]])</f>
        <v>4</v>
      </c>
      <c r="S9" s="118" t="str">
        <f>AA18</f>
        <v>D.1.1 Pruebas de laboratorio para detectar enfermedades prioritarias</v>
      </c>
      <c r="T9" s="118" t="str">
        <f>AA19</f>
        <v>D.1.2 Derivación de muestras y sistema de transporte</v>
      </c>
      <c r="U9" s="118" t="str">
        <f>AA20</f>
        <v>D.1.3 Diagnóstico eficaz y moderno con base en el laboratorio en los puntos de atención</v>
      </c>
      <c r="V9" s="118" t="str">
        <f>AA21</f>
        <v>D.1.4 Sistema de calidad del laboratorio</v>
      </c>
      <c r="W9" s="118"/>
      <c r="X9" s="118"/>
      <c r="Z9" s="29" t="s">
        <v>260</v>
      </c>
      <c r="AA9" s="29" t="s">
        <v>324</v>
      </c>
      <c r="AB9" s="120" t="s">
        <v>28</v>
      </c>
      <c r="AC9" s="120" t="str">
        <f>AC8</f>
        <v>P3: Resistencia a los antimicrobianos</v>
      </c>
      <c r="AW9" s="39" t="s">
        <v>491</v>
      </c>
      <c r="AY9" s="39" t="s">
        <v>499</v>
      </c>
    </row>
    <row r="10" spans="1:54" x14ac:dyDescent="0.35">
      <c r="A10" s="132"/>
      <c r="I10" s="9" t="s">
        <v>272</v>
      </c>
      <c r="J10" s="9" t="s">
        <v>295</v>
      </c>
      <c r="K10" s="9" t="s">
        <v>296</v>
      </c>
      <c r="M10" s="117">
        <v>9</v>
      </c>
      <c r="N10" s="117" t="str">
        <f t="shared" si="0"/>
        <v>C9. Prevención y control de las infecciones (PCI)</v>
      </c>
      <c r="P10" s="118" t="str">
        <f t="shared" si="1"/>
        <v>EEC 2</v>
      </c>
      <c r="Q10" s="118" t="str">
        <f t="shared" si="2"/>
        <v>P9: Vigilancia en tiempo real</v>
      </c>
      <c r="R10" s="119">
        <f>COUNTA(Table145[[#This Row],[indicator 1]:[indicator 6]])</f>
        <v>3</v>
      </c>
      <c r="S10" s="118" t="str">
        <f>AA22</f>
        <v>D.2.1 Sistemas de vigilancia basados en indicadores y eventos</v>
      </c>
      <c r="T10" s="118" t="str">
        <f>AA23</f>
        <v>D.2.2 Sistema de notificación en tiempo real, interoperable, interconectado y electrónico</v>
      </c>
      <c r="U10" s="118" t="str">
        <f>AA24</f>
        <v>D.2.3 Análisis de los datos de vigilancia</v>
      </c>
      <c r="V10" s="118"/>
      <c r="W10" s="118"/>
      <c r="X10" s="118"/>
      <c r="Z10" s="29" t="s">
        <v>260</v>
      </c>
      <c r="AA10" s="29" t="s">
        <v>325</v>
      </c>
      <c r="AB10" s="120" t="s">
        <v>29</v>
      </c>
      <c r="AC10" s="120" t="str">
        <f>J5</f>
        <v>P4: Zoonosis</v>
      </c>
      <c r="AW10" s="39" t="s">
        <v>492</v>
      </c>
      <c r="AY10" s="39" t="s">
        <v>500</v>
      </c>
    </row>
    <row r="11" spans="1:54" x14ac:dyDescent="0.35">
      <c r="A11" s="132"/>
      <c r="I11" s="9" t="s">
        <v>273</v>
      </c>
      <c r="J11" s="9" t="s">
        <v>297</v>
      </c>
      <c r="K11" s="9" t="s">
        <v>298</v>
      </c>
      <c r="M11" s="117">
        <v>10</v>
      </c>
      <c r="N11" s="117" t="str">
        <f t="shared" si="0"/>
        <v>C10. Comunicación de riesgos y participación de la comunidad (CRPC)</v>
      </c>
      <c r="P11" s="118" t="str">
        <f t="shared" si="1"/>
        <v>EEC 2</v>
      </c>
      <c r="Q11" s="118" t="str">
        <f t="shared" si="2"/>
        <v>P10: Notificación</v>
      </c>
      <c r="R11" s="119">
        <f>COUNTA(Table145[[#This Row],[indicator 1]:[indicator 6]])</f>
        <v>2</v>
      </c>
      <c r="S11" s="118" t="str">
        <f>AA25</f>
        <v>D.3.1 Sistema para notificar de manera eficiente a la OMS, FAO y OIE</v>
      </c>
      <c r="T11" s="118" t="str">
        <f>AA26</f>
        <v>D.3.2 Red y protocolos de notificación nacionales</v>
      </c>
      <c r="U11" s="118"/>
      <c r="V11" s="118"/>
      <c r="W11" s="118"/>
      <c r="X11" s="118"/>
      <c r="Z11" s="29" t="s">
        <v>260</v>
      </c>
      <c r="AA11" s="29" t="s">
        <v>326</v>
      </c>
      <c r="AB11" s="120" t="s">
        <v>30</v>
      </c>
      <c r="AC11" s="120" t="str">
        <f>AC10</f>
        <v>P4: Zoonosis</v>
      </c>
      <c r="AY11" s="39" t="s">
        <v>501</v>
      </c>
    </row>
    <row r="12" spans="1:54" ht="15" thickBot="1" x14ac:dyDescent="0.4">
      <c r="A12" s="133"/>
      <c r="I12" s="9" t="s">
        <v>274</v>
      </c>
      <c r="J12" s="9" t="s">
        <v>299</v>
      </c>
      <c r="K12" s="9" t="s">
        <v>300</v>
      </c>
      <c r="M12" s="117">
        <v>11</v>
      </c>
      <c r="N12" s="117" t="str">
        <f t="shared" si="0"/>
        <v>C11. Punto de entrada (PE) y salud transfronteriza</v>
      </c>
      <c r="P12" s="118" t="str">
        <f t="shared" si="1"/>
        <v>EEC 2</v>
      </c>
      <c r="Q12" s="118" t="str">
        <f t="shared" si="2"/>
        <v>P11: Recursos humanos (sector de la salud animal y humana)</v>
      </c>
      <c r="R12" s="119">
        <f>COUNTA(Table145[[#This Row],[indicator 1]:[indicator 6]])</f>
        <v>4</v>
      </c>
      <c r="S12" s="118" t="str">
        <f>AA27</f>
        <v>D.4.1 Se dispone de una estrategia multisectorial de recursos humanos actualizada</v>
      </c>
      <c r="T12" s="118" t="str">
        <f>AA28</f>
        <v>D.4.2 Hay recursos humanos disponibles para aplicar eficazmente el RSI</v>
      </c>
      <c r="U12" s="118" t="str">
        <f>AA29</f>
        <v>D.4.3 Existe un programa de capacitación en servicio</v>
      </c>
      <c r="V12" s="118" t="str">
        <f>AA30</f>
        <v>D.4.4 Se dispone de un FETP u otro programa de capacitación en epidemiología aplicada</v>
      </c>
      <c r="W12" s="118"/>
      <c r="X12" s="118"/>
      <c r="Z12" s="29" t="s">
        <v>260</v>
      </c>
      <c r="AA12" s="29" t="s">
        <v>327</v>
      </c>
      <c r="AB12" s="120" t="s">
        <v>31</v>
      </c>
      <c r="AC12" s="120" t="str">
        <f>J6</f>
        <v>P5: Inocuidad de los alimentos</v>
      </c>
      <c r="AR12" s="25"/>
      <c r="AY12" s="39" t="s">
        <v>502</v>
      </c>
    </row>
    <row r="13" spans="1:54" ht="15" thickTop="1" x14ac:dyDescent="0.35">
      <c r="I13" s="9" t="s">
        <v>275</v>
      </c>
      <c r="J13" s="9" t="s">
        <v>301</v>
      </c>
      <c r="K13" s="9" t="s">
        <v>302</v>
      </c>
      <c r="M13" s="117">
        <v>12</v>
      </c>
      <c r="N13" s="117" t="str">
        <f t="shared" si="0"/>
        <v>C12. Enfermedades zoonóticas</v>
      </c>
      <c r="P13" s="118" t="str">
        <f t="shared" si="1"/>
        <v>EEC 2</v>
      </c>
      <c r="Q13" s="118" t="str">
        <f t="shared" si="2"/>
        <v>P12: Preparación</v>
      </c>
      <c r="R13" s="119">
        <f>COUNTA(Table145[[#This Row],[indicator 1]:[indicator 6]])</f>
        <v>2</v>
      </c>
      <c r="S13" s="118" t="str">
        <f>AA31</f>
        <v>R.1.1 Se ha elaborado y puesto en marcha un plan nacional de preparación y respuesta a emergencias de salud pública provocadas por riesgos múltiples</v>
      </c>
      <c r="T13" s="118" t="str">
        <f>AA32</f>
        <v>R.1.2 Existen mapas de los principales riesgos para la salud pública y los recursos para combatirlos, y se utilizan</v>
      </c>
      <c r="U13" s="118"/>
      <c r="V13" s="118"/>
      <c r="W13" s="118"/>
      <c r="X13" s="118"/>
      <c r="Z13" s="29" t="s">
        <v>260</v>
      </c>
      <c r="AA13" s="29" t="s">
        <v>328</v>
      </c>
      <c r="AB13" s="120" t="s">
        <v>32</v>
      </c>
      <c r="AC13" s="120" t="str">
        <f>AC12</f>
        <v>P5: Inocuidad de los alimentos</v>
      </c>
      <c r="AR13" s="25"/>
      <c r="AS13" s="25"/>
      <c r="AY13" s="39" t="s">
        <v>503</v>
      </c>
    </row>
    <row r="14" spans="1:54" ht="15" thickBot="1" x14ac:dyDescent="0.4">
      <c r="I14" s="9" t="s">
        <v>276</v>
      </c>
      <c r="J14" s="9" t="s">
        <v>303</v>
      </c>
      <c r="K14" s="9" t="s">
        <v>304</v>
      </c>
      <c r="M14" s="117">
        <v>13</v>
      </c>
      <c r="N14" s="117" t="str">
        <f t="shared" si="0"/>
        <v>C13. Inocuidad de los alimentos</v>
      </c>
      <c r="P14" s="118" t="str">
        <f t="shared" si="1"/>
        <v>EEC 2</v>
      </c>
      <c r="Q14" s="118" t="str">
        <f t="shared" si="2"/>
        <v>P13: Operaciones de respuesta a las emergencias</v>
      </c>
      <c r="R14" s="119">
        <f>COUNTA(Table145[[#This Row],[indicator 1]:[indicator 6]])</f>
        <v>3</v>
      </c>
      <c r="S14" s="118" t="str">
        <f>AA33</f>
        <v>R.2.1 Capacidad de activar las operaciones de emergencia</v>
      </c>
      <c r="T14" s="118" t="str">
        <f>AA34</f>
        <v>R.2.2 Procedimientos y planes de funcionamiento del centro de operaciones de emergencias</v>
      </c>
      <c r="U14" s="118" t="str">
        <f>AA35</f>
        <v>R.2.3 Programa de operaciones de emergencias</v>
      </c>
      <c r="V14" s="118"/>
      <c r="W14" s="118"/>
      <c r="X14" s="118"/>
      <c r="Z14" s="29" t="s">
        <v>260</v>
      </c>
      <c r="AA14" s="29" t="s">
        <v>329</v>
      </c>
      <c r="AB14" s="120" t="s">
        <v>33</v>
      </c>
      <c r="AC14" s="120" t="str">
        <f>J7</f>
        <v>P6: Bioseguridad y bioprotección</v>
      </c>
      <c r="AS14" s="25"/>
      <c r="AY14" s="39" t="s">
        <v>504</v>
      </c>
    </row>
    <row r="15" spans="1:54" x14ac:dyDescent="0.35">
      <c r="A15" s="134" t="s">
        <v>168</v>
      </c>
      <c r="I15" s="9" t="s">
        <v>277</v>
      </c>
      <c r="J15" s="9" t="s">
        <v>305</v>
      </c>
      <c r="K15" s="9" t="s">
        <v>306</v>
      </c>
      <c r="M15" s="117">
        <v>14</v>
      </c>
      <c r="N15" s="117" t="str">
        <f t="shared" si="0"/>
        <v>C14. Eventos químicos</v>
      </c>
      <c r="P15" s="118" t="str">
        <f t="shared" si="1"/>
        <v>EEC 2</v>
      </c>
      <c r="Q15" s="118" t="str">
        <f t="shared" si="2"/>
        <v>P14: Colaboración entre las autoridades de salud pública y las autoridades de seguridad</v>
      </c>
      <c r="R15" s="119">
        <f>COUNTA(Table145[[#This Row],[indicator 1]:[indicator 6]])</f>
        <v>1</v>
      </c>
      <c r="S15" s="118" t="str">
        <f>AA36</f>
        <v>R.3.1 Las autoridades de salud pública y de seguridad (por ejemplo, fuerzas del orden, control fronterizo y aduana)</v>
      </c>
      <c r="T15" s="118"/>
      <c r="U15" s="118"/>
      <c r="V15" s="118"/>
      <c r="W15" s="118"/>
      <c r="X15" s="118"/>
      <c r="Z15" s="29" t="s">
        <v>260</v>
      </c>
      <c r="AA15" s="29" t="s">
        <v>330</v>
      </c>
      <c r="AB15" s="120" t="s">
        <v>35</v>
      </c>
      <c r="AC15" s="120" t="str">
        <f>AC14</f>
        <v>P6: Bioseguridad y bioprotección</v>
      </c>
      <c r="AY15" s="39" t="s">
        <v>505</v>
      </c>
    </row>
    <row r="16" spans="1:54" x14ac:dyDescent="0.35">
      <c r="A16" s="135"/>
      <c r="I16" s="9" t="s">
        <v>278</v>
      </c>
      <c r="J16" s="9" t="s">
        <v>307</v>
      </c>
      <c r="K16" s="9" t="s">
        <v>308</v>
      </c>
      <c r="M16" s="117">
        <v>15</v>
      </c>
      <c r="N16" s="117" t="str">
        <f t="shared" si="0"/>
        <v>C15. Emergenicas por radiación</v>
      </c>
      <c r="P16" s="118" t="str">
        <f t="shared" si="1"/>
        <v>EEC 2</v>
      </c>
      <c r="Q16" s="118" t="str">
        <f t="shared" si="2"/>
        <v>P15: Contramedidas médicas</v>
      </c>
      <c r="R16" s="119">
        <f>COUNTA(Table145[[#This Row],[indicator 1]:[indicator 6]])</f>
        <v>3</v>
      </c>
      <c r="S16" s="118" t="str">
        <f>AA37</f>
        <v>R.4.1 Existe un sistema para mandar y recibir insumos médicos para contrarrestar una emergencia de salud pública</v>
      </c>
      <c r="T16" s="118" t="str">
        <f>AA38</f>
        <v>R.4.2 Existe un sistema para mandar y recibir personal de salud durante una emergencia de salud pública</v>
      </c>
      <c r="U16" s="118" t="str">
        <f>AA29</f>
        <v>D.4.3 Existe un programa de capacitación en servicio</v>
      </c>
      <c r="V16" s="118"/>
      <c r="W16" s="118"/>
      <c r="X16" s="118"/>
      <c r="Z16" s="29" t="s">
        <v>260</v>
      </c>
      <c r="AA16" s="29" t="s">
        <v>331</v>
      </c>
      <c r="AB16" s="120" t="s">
        <v>36</v>
      </c>
      <c r="AC16" s="120" t="str">
        <f>J8</f>
        <v>P7: Inmunizaciones</v>
      </c>
      <c r="AY16" s="39" t="s">
        <v>506</v>
      </c>
    </row>
    <row r="17" spans="1:29" x14ac:dyDescent="0.35">
      <c r="A17" s="135"/>
      <c r="J17" s="9" t="s">
        <v>309</v>
      </c>
      <c r="K17" s="9" t="s">
        <v>310</v>
      </c>
      <c r="M17" s="117">
        <v>16</v>
      </c>
      <c r="N17" s="117" t="str">
        <f>IF(HLOOKUP(E$2,I$1:K$20,M17+1,FALSE)="","",HLOOKUP(E$2,I$1:K$20,M17+1,FALSE))</f>
        <v/>
      </c>
      <c r="P17" s="118" t="str">
        <f t="shared" si="1"/>
        <v>EEC 2</v>
      </c>
      <c r="Q17" s="118" t="str">
        <f t="shared" si="2"/>
        <v>P16: Comunicación de riesgos</v>
      </c>
      <c r="R17" s="119">
        <f>COUNTA(Table145[[#This Row],[indicator 1]:[indicator 6]])</f>
        <v>5</v>
      </c>
      <c r="S17" s="118" t="str">
        <f>AA40</f>
        <v>R.5.1 Sistemas de comunicación de riesgos (planes, mecanismos, otros)</v>
      </c>
      <c r="T17" s="118" t="str">
        <f>AA41</f>
        <v>R.5.2 Comunicación y coordinación interna y con los socios</v>
      </c>
      <c r="U17" s="118" t="str">
        <f>AA42</f>
        <v>R.5.3 Comunicación pública</v>
      </c>
      <c r="V17" s="118" t="str">
        <f>AA43</f>
        <v>R.5.4 Establecimiento de comunicación con las comunidades afectadas</v>
      </c>
      <c r="W17" s="118" t="s">
        <v>37</v>
      </c>
      <c r="X17" s="118"/>
      <c r="Z17" s="29" t="s">
        <v>260</v>
      </c>
      <c r="AA17" s="29" t="s">
        <v>332</v>
      </c>
      <c r="AB17" s="120" t="s">
        <v>38</v>
      </c>
      <c r="AC17" s="120" t="str">
        <f>AC16</f>
        <v>P7: Inmunizaciones</v>
      </c>
    </row>
    <row r="18" spans="1:29" x14ac:dyDescent="0.35">
      <c r="A18" s="135"/>
      <c r="J18" s="9" t="s">
        <v>311</v>
      </c>
      <c r="K18" s="9" t="s">
        <v>312</v>
      </c>
      <c r="M18" s="117">
        <v>17</v>
      </c>
      <c r="N18" s="117" t="str">
        <f t="shared" ref="N18:N20" si="3">IF(HLOOKUP(E$2,I$1:K$20,M18+1,FALSE)="","",HLOOKUP(E$2,I$1:K$20,M18+1,FALSE))</f>
        <v/>
      </c>
      <c r="P18" s="118" t="str">
        <f t="shared" si="1"/>
        <v>EEC 2</v>
      </c>
      <c r="Q18" s="118" t="str">
        <f t="shared" si="2"/>
        <v>P17: Puntos de entrada relacionados con eventos</v>
      </c>
      <c r="R18" s="119">
        <f>COUNTA(Table145[[#This Row],[indicator 1]:[indicator 6]])</f>
        <v>2</v>
      </c>
      <c r="S18" s="118" t="str">
        <f>AA45</f>
        <v>PoE.1 Se han establecido capacidades ordinarias en los PE</v>
      </c>
      <c r="T18" s="118" t="str">
        <f>AA46</f>
        <v>PoE.2 Respuesta de salud pública eficaz en los puntos de entrada</v>
      </c>
      <c r="U18" s="118"/>
      <c r="V18" s="118"/>
      <c r="W18" s="118"/>
      <c r="X18" s="118"/>
      <c r="Z18" s="29" t="s">
        <v>260</v>
      </c>
      <c r="AA18" s="29" t="s">
        <v>333</v>
      </c>
      <c r="AB18" s="120" t="s">
        <v>39</v>
      </c>
      <c r="AC18" s="120" t="str">
        <f>J9</f>
        <v>P8: Sistema nacional de laboratorios</v>
      </c>
    </row>
    <row r="19" spans="1:29" ht="15" thickBot="1" x14ac:dyDescent="0.4">
      <c r="A19" s="136"/>
      <c r="J19" s="9" t="s">
        <v>313</v>
      </c>
      <c r="K19" s="9" t="s">
        <v>314</v>
      </c>
      <c r="M19" s="117">
        <v>18</v>
      </c>
      <c r="N19" s="117" t="str">
        <f t="shared" si="3"/>
        <v/>
      </c>
      <c r="P19" s="118" t="str">
        <f t="shared" si="1"/>
        <v>EEC 2</v>
      </c>
      <c r="Q19" s="118" t="str">
        <f t="shared" si="2"/>
        <v>P18: Eventos químicos</v>
      </c>
      <c r="R19" s="119">
        <f>COUNTA(Table145[[#This Row],[indicator 1]:[indicator 6]])</f>
        <v>2</v>
      </c>
      <c r="S19" s="118" t="str">
        <f>AA47</f>
        <v>CE.1 Se han establecido y están funcionando los mecanismos para detectar eventos o emergencias químicas y responder a ellos</v>
      </c>
      <c r="T19" s="118" t="str">
        <f>AA48</f>
        <v>CE.2 Existe un entorno favorable para la gestión de eventos químicos</v>
      </c>
      <c r="U19" s="118"/>
      <c r="V19" s="118"/>
      <c r="W19" s="118"/>
      <c r="X19" s="118"/>
      <c r="Z19" s="29" t="s">
        <v>260</v>
      </c>
      <c r="AA19" s="29" t="s">
        <v>334</v>
      </c>
      <c r="AB19" s="120" t="s">
        <v>40</v>
      </c>
      <c r="AC19" s="120" t="str">
        <f>AC18</f>
        <v>P8: Sistema nacional de laboratorios</v>
      </c>
    </row>
    <row r="20" spans="1:29" x14ac:dyDescent="0.35">
      <c r="J20" s="9" t="s">
        <v>315</v>
      </c>
      <c r="K20" s="9" t="s">
        <v>316</v>
      </c>
      <c r="M20" s="117">
        <v>19</v>
      </c>
      <c r="N20" s="117" t="str">
        <f t="shared" si="3"/>
        <v/>
      </c>
      <c r="P20" s="118" t="str">
        <f t="shared" si="1"/>
        <v>EEC 2</v>
      </c>
      <c r="Q20" s="118" t="str">
        <f t="shared" si="2"/>
        <v>P19: Emergencias radiológicas</v>
      </c>
      <c r="R20" s="119">
        <f>COUNTA(Table145[[#This Row],[indicator 1]:[indicator 6]])</f>
        <v>2</v>
      </c>
      <c r="S20" s="118" t="str">
        <f>AA49</f>
        <v>RE.1 Mecanismos establecidos y en funcionamiento para detectar y responder a emergencias radiológicas y nucleares</v>
      </c>
      <c r="T20" s="118" t="str">
        <f>AA50</f>
        <v>RE.2 Existe un entorno propicio para la gestión de emergencias relacionadas con radiaciones</v>
      </c>
      <c r="U20" s="118"/>
      <c r="V20" s="118"/>
      <c r="W20" s="118"/>
      <c r="X20" s="118"/>
      <c r="Z20" s="29" t="s">
        <v>260</v>
      </c>
      <c r="AA20" s="29" t="s">
        <v>335</v>
      </c>
      <c r="AB20" s="120" t="s">
        <v>41</v>
      </c>
      <c r="AC20" s="120" t="str">
        <f>AC19</f>
        <v>P8: Sistema nacional de laboratorios</v>
      </c>
    </row>
    <row r="21" spans="1:29" x14ac:dyDescent="0.35">
      <c r="P21" s="118" t="str">
        <f>D4</f>
        <v>EEC 3</v>
      </c>
      <c r="Q21" s="118" t="str">
        <f>K2</f>
        <v>P1. Instrumentos jurídicos</v>
      </c>
      <c r="R21" s="119">
        <f>COUNTA(Table145[[#This Row],[indicator 1]:[indicator 6]])</f>
        <v>2</v>
      </c>
      <c r="S21" s="118" t="s">
        <v>42</v>
      </c>
      <c r="T21" s="118" t="s">
        <v>43</v>
      </c>
      <c r="U21" s="118"/>
      <c r="V21" s="118"/>
      <c r="W21" s="118"/>
      <c r="X21" s="118"/>
      <c r="Z21" s="29" t="s">
        <v>260</v>
      </c>
      <c r="AA21" s="29" t="s">
        <v>336</v>
      </c>
      <c r="AB21" s="120" t="s">
        <v>44</v>
      </c>
      <c r="AC21" s="120" t="str">
        <f>AC20</f>
        <v>P8: Sistema nacional de laboratorios</v>
      </c>
    </row>
    <row r="22" spans="1:29" x14ac:dyDescent="0.35">
      <c r="P22" s="118" t="str">
        <f>P21</f>
        <v>EEC 3</v>
      </c>
      <c r="Q22" s="118" t="str">
        <f t="shared" ref="Q22:Q39" si="4">K3</f>
        <v>P2. Financiación</v>
      </c>
      <c r="R22" s="119">
        <f>COUNTA(Table145[[#This Row],[indicator 1]:[indicator 6]])</f>
        <v>2</v>
      </c>
      <c r="S22" s="118" t="str">
        <f>AA53</f>
        <v>P2.1. Financiación para la aplicación del RSI</v>
      </c>
      <c r="T22" s="118" t="str">
        <f>AA54</f>
        <v>P2.2. Financiación de la respuesta a las emergencias de salud pública</v>
      </c>
      <c r="U22" s="118"/>
      <c r="V22" s="118"/>
      <c r="W22" s="118"/>
      <c r="X22" s="118"/>
      <c r="Z22" s="29" t="s">
        <v>260</v>
      </c>
      <c r="AA22" s="29" t="s">
        <v>337</v>
      </c>
      <c r="AB22" s="120" t="s">
        <v>45</v>
      </c>
      <c r="AC22" s="120" t="str">
        <f>J10</f>
        <v>P9: Vigilancia en tiempo real</v>
      </c>
    </row>
    <row r="23" spans="1:29" x14ac:dyDescent="0.35">
      <c r="P23" s="118" t="str">
        <f t="shared" ref="P23:P39" si="5">P22</f>
        <v>EEC 3</v>
      </c>
      <c r="Q23" s="118" t="str">
        <f t="shared" si="4"/>
        <v>P3. Coordinación del RSI, funciones del centro nacional de enlace para el RSI y promoción</v>
      </c>
      <c r="R23" s="119">
        <f>COUNTA(Table145[[#This Row],[indicator 1]:[indicator 6]])</f>
        <v>3</v>
      </c>
      <c r="S23" s="118" t="str">
        <f>AA55</f>
        <v>P3.1. Funciones del Centro Nacional de Enlace para el RSI</v>
      </c>
      <c r="T23" s="118" t="str">
        <f>AA56</f>
        <v>P3.2. Mecanismos de coordinación multisectorial</v>
      </c>
      <c r="U23" s="118" t="str">
        <f>AA57</f>
        <v>P3.3. Planificación estratégica del RSI, la preparación o la seguridad sanitaria</v>
      </c>
      <c r="V23" s="118"/>
      <c r="W23" s="118"/>
      <c r="X23" s="118"/>
      <c r="Z23" s="29" t="s">
        <v>260</v>
      </c>
      <c r="AA23" s="29" t="s">
        <v>338</v>
      </c>
      <c r="AB23" s="120" t="s">
        <v>46</v>
      </c>
      <c r="AC23" s="120" t="str">
        <f>AC22</f>
        <v>P9: Vigilancia en tiempo real</v>
      </c>
    </row>
    <row r="24" spans="1:29" x14ac:dyDescent="0.35">
      <c r="P24" s="118" t="str">
        <f t="shared" si="5"/>
        <v>EEC 3</v>
      </c>
      <c r="Q24" s="118" t="str">
        <f t="shared" si="4"/>
        <v>P4. Resistencia a los antimicrobianos (RAM)</v>
      </c>
      <c r="R24" s="119">
        <f>COUNTA(Table145[[#This Row],[indicator 1]:[indicator 6]])</f>
        <v>5</v>
      </c>
      <c r="S24" s="118" t="str">
        <f>AA58</f>
        <v>P4.1. Coordinación multisectorial sobre la RAM</v>
      </c>
      <c r="T24" s="118" t="str">
        <f>AA59</f>
        <v>P4.2. Vigilancia de la RAM</v>
      </c>
      <c r="U24" s="118" t="str">
        <f>AA60</f>
        <v>P4.3. Prevención relativa a los agentes patógenos multirresistentes</v>
      </c>
      <c r="V24" s="118" t="str">
        <f>AA61</f>
        <v>P4.4. Uso óptimo de los medicamentos antimicrobianos en la salud humana</v>
      </c>
      <c r="W24" s="118" t="str">
        <f>AA62</f>
        <v>P4.5. Uso óptimo de los medicamentos antimicrobianos en la salud animal y la agricultura</v>
      </c>
      <c r="X24" s="118"/>
      <c r="Z24" s="29" t="s">
        <v>260</v>
      </c>
      <c r="AA24" s="29" t="s">
        <v>339</v>
      </c>
      <c r="AB24" s="120" t="s">
        <v>47</v>
      </c>
      <c r="AC24" s="120" t="str">
        <f>AC23</f>
        <v>P9: Vigilancia en tiempo real</v>
      </c>
    </row>
    <row r="25" spans="1:29" x14ac:dyDescent="0.35">
      <c r="P25" s="118" t="str">
        <f t="shared" si="5"/>
        <v>EEC 3</v>
      </c>
      <c r="Q25" s="118" t="str">
        <f t="shared" si="4"/>
        <v>P5. Enfermedades zoonóticas</v>
      </c>
      <c r="R25" s="119">
        <f>COUNTA(Table145[[#This Row],[indicator 1]:[indicator 6]])</f>
        <v>3</v>
      </c>
      <c r="S25" s="118" t="str">
        <f>AA63</f>
        <v>P5.1. Vigilancia de las enfermedades zoonóticas</v>
      </c>
      <c r="T25" s="118" t="str">
        <f>AA64</f>
        <v>P5.2. Respuesta a las enfermedades zoonóticas</v>
      </c>
      <c r="U25" s="118" t="str">
        <f>AA65</f>
        <v>P5.3. Prácticas sanitarias en la producción animal</v>
      </c>
      <c r="V25" s="118"/>
      <c r="W25" s="118"/>
      <c r="X25" s="118"/>
      <c r="Z25" s="29" t="s">
        <v>260</v>
      </c>
      <c r="AA25" s="29" t="s">
        <v>340</v>
      </c>
      <c r="AB25" s="120" t="s">
        <v>48</v>
      </c>
      <c r="AC25" s="120" t="str">
        <f>J11</f>
        <v>P10: Notificación</v>
      </c>
    </row>
    <row r="26" spans="1:29" x14ac:dyDescent="0.35">
      <c r="P26" s="118" t="str">
        <f t="shared" si="5"/>
        <v>EEC 3</v>
      </c>
      <c r="Q26" s="118" t="str">
        <f t="shared" si="4"/>
        <v>P6. Inocuidad de los alimentos</v>
      </c>
      <c r="R26" s="119">
        <f>COUNTA(Table145[[#This Row],[indicator 1]:[indicator 6]])</f>
        <v>2</v>
      </c>
      <c r="S26" s="118" t="str">
        <f>AA66</f>
        <v>P6.1. Vigilancia de las enfermedades transmitidas por los alimentos y de la contaminación</v>
      </c>
      <c r="T26" s="118" t="str">
        <f>AA67</f>
        <v>P6.2. Respuesta y gestión de emergencias que afectan a la seguridad alimentaria</v>
      </c>
      <c r="U26" s="118"/>
      <c r="V26" s="118"/>
      <c r="W26" s="118"/>
      <c r="X26" s="118"/>
      <c r="Z26" s="29" t="s">
        <v>260</v>
      </c>
      <c r="AA26" s="29" t="s">
        <v>341</v>
      </c>
      <c r="AB26" s="120" t="s">
        <v>49</v>
      </c>
      <c r="AC26" s="120" t="str">
        <f>AC25</f>
        <v>P10: Notificación</v>
      </c>
    </row>
    <row r="27" spans="1:29" x14ac:dyDescent="0.35">
      <c r="P27" s="118" t="str">
        <f t="shared" si="5"/>
        <v>EEC 3</v>
      </c>
      <c r="Q27" s="118" t="str">
        <f t="shared" si="4"/>
        <v>P7. Bioseguridad y bioprotección</v>
      </c>
      <c r="R27" s="119">
        <f>COUNTA(Table145[[#This Row],[indicator 1]:[indicator 6]])</f>
        <v>2</v>
      </c>
      <c r="S27" s="118" t="str">
        <f>AA68</f>
        <v>P7.1. Se ha establecido un sistema nacional gubernamental global de bioseguridad y bioprotección para instituciones de salud humana y animal y agrícola</v>
      </c>
      <c r="T27" s="118" t="str">
        <f>AA69</f>
        <v xml:space="preserve">P7.2. Capacitación y prácticas en materia de bioseguridad y bioprotección en todos los sectores pertinentes (incluidas las instituciones de salud humana, sanidad animal y agricultura) </v>
      </c>
      <c r="U27" s="118"/>
      <c r="V27" s="118"/>
      <c r="W27" s="118"/>
      <c r="X27" s="118"/>
      <c r="Z27" s="29" t="s">
        <v>260</v>
      </c>
      <c r="AA27" s="29" t="s">
        <v>342</v>
      </c>
      <c r="AB27" s="120" t="s">
        <v>50</v>
      </c>
      <c r="AC27" s="120" t="str">
        <f>J12</f>
        <v>P11: Recursos humanos (sector de la salud animal y humana)</v>
      </c>
    </row>
    <row r="28" spans="1:29" x14ac:dyDescent="0.35">
      <c r="P28" s="118" t="str">
        <f t="shared" si="5"/>
        <v>EEC 3</v>
      </c>
      <c r="Q28" s="118" t="str">
        <f t="shared" si="4"/>
        <v>P8. Inmunización</v>
      </c>
      <c r="R28" s="119">
        <f>COUNTA(Table145[[#This Row],[indicator 1]:[indicator 6]])</f>
        <v>3</v>
      </c>
      <c r="S28" s="118" t="str">
        <f>AA70</f>
        <v>P8.1. Cobertura de vacunación (sarampión) como parte de un programa nacional</v>
      </c>
      <c r="T28" s="118" t="str">
        <f>AA71</f>
        <v>P8.2. Acceso y administración de vacunas a nivel nacional</v>
      </c>
      <c r="U28" s="118" t="str">
        <f>AA72</f>
        <v>P8.3. Vacunación masiva en caso de epidemias de EPV</v>
      </c>
      <c r="V28" s="118"/>
      <c r="W28" s="118"/>
      <c r="X28" s="118"/>
      <c r="Z28" s="29" t="s">
        <v>260</v>
      </c>
      <c r="AA28" s="29" t="s">
        <v>343</v>
      </c>
      <c r="AB28" s="120" t="s">
        <v>51</v>
      </c>
      <c r="AC28" s="120" t="str">
        <f>J12</f>
        <v>P11: Recursos humanos (sector de la salud animal y humana)</v>
      </c>
    </row>
    <row r="29" spans="1:29" x14ac:dyDescent="0.35">
      <c r="P29" s="118" t="str">
        <f t="shared" si="5"/>
        <v>EEC 3</v>
      </c>
      <c r="Q29" s="118" t="str">
        <f t="shared" si="4"/>
        <v>D1. Laboratorios del sistema nacional de laboratorios</v>
      </c>
      <c r="R29" s="119">
        <f>COUNTA(Table145[[#This Row],[indicator 1]:[indicator 6]])</f>
        <v>4</v>
      </c>
      <c r="S29" s="118" t="str">
        <f>AA73</f>
        <v>D1.1. Derivación de muestras y sistema de transporte</v>
      </c>
      <c r="T29" s="118" t="str">
        <f>AA74</f>
        <v>D1.2. Sistema de calidad del laboratorio</v>
      </c>
      <c r="U29" s="118" t="str">
        <f>AA75</f>
        <v>D1.3. Modalidades de capacidad de pruebas de laboratorio</v>
      </c>
      <c r="V29" s="118" t="str">
        <f>AA76</f>
        <v>D1.4. Red nacional de diagnóstico eficaz</v>
      </c>
      <c r="W29" s="118"/>
      <c r="X29" s="118"/>
      <c r="Z29" s="29" t="s">
        <v>260</v>
      </c>
      <c r="AA29" s="29" t="s">
        <v>344</v>
      </c>
      <c r="AB29" s="120" t="s">
        <v>52</v>
      </c>
      <c r="AC29" s="120" t="str">
        <f>J12</f>
        <v>P11: Recursos humanos (sector de la salud animal y humana)</v>
      </c>
    </row>
    <row r="30" spans="1:29" x14ac:dyDescent="0.35">
      <c r="P30" s="118" t="str">
        <f t="shared" si="5"/>
        <v>EEC 3</v>
      </c>
      <c r="Q30" s="118" t="str">
        <f t="shared" si="4"/>
        <v>D2. Vigilancia</v>
      </c>
      <c r="R30" s="119">
        <f>COUNTA(Table145[[#This Row],[indicator 1]:[indicator 6]])</f>
        <v>3</v>
      </c>
      <c r="S30" s="118" t="str">
        <f>AA77</f>
        <v>D2.1. Función de vigilancia de alerta temprana</v>
      </c>
      <c r="T30" s="118" t="str">
        <f>AA78</f>
        <v>D2.2. Verificación e investigación de eventos</v>
      </c>
      <c r="U30" s="118" t="str">
        <f>AA79</f>
        <v>D2.3. Análisis e intercambio de información</v>
      </c>
      <c r="V30" s="118"/>
      <c r="W30" s="118"/>
      <c r="X30" s="118"/>
      <c r="Z30" s="29" t="s">
        <v>260</v>
      </c>
      <c r="AA30" s="29" t="s">
        <v>345</v>
      </c>
      <c r="AB30" s="120" t="s">
        <v>53</v>
      </c>
      <c r="AC30" s="120" t="str">
        <f>J12</f>
        <v>P11: Recursos humanos (sector de la salud animal y humana)</v>
      </c>
    </row>
    <row r="31" spans="1:29" x14ac:dyDescent="0.35">
      <c r="P31" s="118" t="str">
        <f t="shared" si="5"/>
        <v>EEC 3</v>
      </c>
      <c r="Q31" s="118" t="str">
        <f t="shared" si="4"/>
        <v>D3. Recursos humanos</v>
      </c>
      <c r="R31" s="119">
        <f>COUNTA(Table145[[#This Row],[indicator 1]:[indicator 6]])</f>
        <v>4</v>
      </c>
      <c r="S31" s="118" t="str">
        <f>AA80</f>
        <v>D3.1. Estrategia multisectorial de recursos humanos</v>
      </c>
      <c r="T31" s="118" t="str">
        <f>AA81</f>
        <v>D3.2. Recursos humanos para la aplicación del RSI</v>
      </c>
      <c r="U31" s="118" t="str">
        <f>AA82</f>
        <v>D3.3. Capacitación del personal</v>
      </c>
      <c r="V31" s="118" t="str">
        <f>AA83</f>
        <v>D3.4. Aumento de la fuerza de trabajo durante un evento de salud pública</v>
      </c>
      <c r="W31" s="118"/>
      <c r="X31" s="118"/>
      <c r="Z31" s="29" t="s">
        <v>260</v>
      </c>
      <c r="AA31" s="29" t="s">
        <v>346</v>
      </c>
      <c r="AB31" s="120" t="s">
        <v>54</v>
      </c>
      <c r="AC31" s="120" t="str">
        <f>J13</f>
        <v>P12: Preparación</v>
      </c>
    </row>
    <row r="32" spans="1:29" x14ac:dyDescent="0.35">
      <c r="P32" s="118" t="str">
        <f t="shared" si="5"/>
        <v>EEC 3</v>
      </c>
      <c r="Q32" s="118" t="str">
        <f t="shared" si="4"/>
        <v>R1. Gestión de emergencias sanitarias</v>
      </c>
      <c r="R32" s="119">
        <f>COUNTA(Table145[[#This Row],[indicator 1]:[indicator 6]])</f>
        <v>6</v>
      </c>
      <c r="S32" s="118" t="str">
        <f>AA84</f>
        <v>R1.1. Evaluación de riesgos y preparación para emergencias</v>
      </c>
      <c r="T32" s="118" t="str">
        <f>AA85</f>
        <v>R1.2. Centro de operaciones en emergencias de salud pública (COESP)</v>
      </c>
      <c r="U32" s="118" t="str">
        <f>AA86</f>
        <v>R1.3. Gestión de la respuesta a emergencias sanitarias</v>
      </c>
      <c r="V32" s="118" t="str">
        <f>AA87</f>
        <v xml:space="preserve">R1.4. Activación y coordinación del personal de atención de salud en una emergencia de salud pública </v>
      </c>
      <c r="W32" s="118" t="s">
        <v>55</v>
      </c>
      <c r="X32" s="118" t="s">
        <v>56</v>
      </c>
      <c r="Z32" s="29" t="s">
        <v>260</v>
      </c>
      <c r="AA32" s="29" t="s">
        <v>347</v>
      </c>
      <c r="AB32" s="120" t="s">
        <v>57</v>
      </c>
      <c r="AC32" s="120" t="str">
        <f>AC31</f>
        <v>P12: Preparación</v>
      </c>
    </row>
    <row r="33" spans="16:29" x14ac:dyDescent="0.35">
      <c r="P33" s="118" t="str">
        <f t="shared" si="5"/>
        <v>EEC 3</v>
      </c>
      <c r="Q33" s="118" t="str">
        <f t="shared" si="4"/>
        <v>R2. Colaboración entre las autoridades de salud pública y las autoridades de seguridad</v>
      </c>
      <c r="R33" s="119">
        <f>COUNTA(Table145[[#This Row],[indicator 1]:[indicator 6]])</f>
        <v>1</v>
      </c>
      <c r="S33" s="118" t="str">
        <f>AA90</f>
        <v>R2.1. Las autoridades de salud pública y de seguridad (por ejemplo, fuerzas del orden, control de fronteras, aduanas) colaboran durante un evento biológico, químico o radiológico presunto o confirmado</v>
      </c>
      <c r="T33" s="118"/>
      <c r="U33" s="118"/>
      <c r="V33" s="118"/>
      <c r="W33" s="118"/>
      <c r="X33" s="118"/>
      <c r="Z33" s="29" t="s">
        <v>260</v>
      </c>
      <c r="AA33" s="29" t="s">
        <v>348</v>
      </c>
      <c r="AB33" s="120" t="s">
        <v>58</v>
      </c>
      <c r="AC33" s="120" t="str">
        <f>J14</f>
        <v>P13: Operaciones de respuesta a las emergencias</v>
      </c>
    </row>
    <row r="34" spans="16:29" x14ac:dyDescent="0.35">
      <c r="P34" s="118" t="str">
        <f t="shared" si="5"/>
        <v>EEC 3</v>
      </c>
      <c r="Q34" s="118" t="str">
        <f t="shared" si="4"/>
        <v>R3. Prestación de servicios de salud</v>
      </c>
      <c r="R34" s="119">
        <f>COUNTA(Table145[[#This Row],[indicator 1]:[indicator 6]])</f>
        <v>3</v>
      </c>
      <c r="S34" s="118" t="str">
        <f>AA91</f>
        <v>R3.1. Tratamiento de casos</v>
      </c>
      <c r="T34" s="118" t="str">
        <f>AA92</f>
        <v>R3.2. Utilización de los servicios de salud</v>
      </c>
      <c r="U34" s="118" t="str">
        <f>AA92</f>
        <v>R3.2. Utilización de los servicios de salud</v>
      </c>
      <c r="V34" s="118"/>
      <c r="W34" s="118"/>
      <c r="X34" s="118"/>
      <c r="Z34" s="29" t="s">
        <v>260</v>
      </c>
      <c r="AA34" s="29" t="s">
        <v>349</v>
      </c>
      <c r="AB34" s="120" t="s">
        <v>59</v>
      </c>
      <c r="AC34" s="120" t="str">
        <f>J14</f>
        <v>P13: Operaciones de respuesta a las emergencias</v>
      </c>
    </row>
    <row r="35" spans="16:29" x14ac:dyDescent="0.35">
      <c r="P35" s="118" t="str">
        <f t="shared" si="5"/>
        <v>EEC 3</v>
      </c>
      <c r="Q35" s="118" t="str">
        <f t="shared" si="4"/>
        <v>R4. Prevención y control de las infecciones (PCI)</v>
      </c>
      <c r="R35" s="119">
        <f>COUNTA(Table145[[#This Row],[indicator 1]:[indicator 6]])</f>
        <v>3</v>
      </c>
      <c r="S35" s="118" t="str">
        <f>AA94</f>
        <v>R4.1. Programas de PCI</v>
      </c>
      <c r="T35" s="118" t="str">
        <f>AA95</f>
        <v>R4.2. Vigilancia de las IAAS</v>
      </c>
      <c r="U35" s="118" t="str">
        <f>AA96</f>
        <v>R4.3. Entorno seguro en establecimientos de salud</v>
      </c>
      <c r="V35" s="118"/>
      <c r="W35" s="118"/>
      <c r="X35" s="118"/>
      <c r="Z35" s="29" t="s">
        <v>260</v>
      </c>
      <c r="AA35" s="29" t="s">
        <v>350</v>
      </c>
      <c r="AB35" s="120" t="s">
        <v>60</v>
      </c>
      <c r="AC35" s="120" t="str">
        <f>J14</f>
        <v>P13: Operaciones de respuesta a las emergencias</v>
      </c>
    </row>
    <row r="36" spans="16:29" x14ac:dyDescent="0.35">
      <c r="P36" s="118" t="str">
        <f t="shared" si="5"/>
        <v>EEC 3</v>
      </c>
      <c r="Q36" s="118" t="str">
        <f t="shared" si="4"/>
        <v>R5. Comunicación de riesgos y participación de la comunidad (CRPC)</v>
      </c>
      <c r="R36" s="119">
        <f>COUNTA(Table145[[#This Row],[indicator 1]:[indicator 6]])</f>
        <v>3</v>
      </c>
      <c r="S36" s="118" t="str">
        <f>AA97</f>
        <v>R5.1. Sistemas de CRPC para casos de emergencia</v>
      </c>
      <c r="T36" s="118" t="str">
        <f>AA98</f>
        <v>R5.2 Comunicación de riesgos</v>
      </c>
      <c r="U36" s="118" t="str">
        <f>AA99</f>
        <v>R5.3. Participación de la comunidad</v>
      </c>
      <c r="V36" s="118"/>
      <c r="W36" s="118"/>
      <c r="X36" s="118"/>
      <c r="Z36" s="29" t="s">
        <v>260</v>
      </c>
      <c r="AA36" s="29" t="s">
        <v>351</v>
      </c>
      <c r="AB36" s="120" t="s">
        <v>61</v>
      </c>
      <c r="AC36" s="120" t="str">
        <f>J15</f>
        <v>P14: Colaboración entre las autoridades de salud pública y las autoridades de seguridad</v>
      </c>
    </row>
    <row r="37" spans="16:29" x14ac:dyDescent="0.35">
      <c r="P37" s="118" t="str">
        <f t="shared" si="5"/>
        <v>EEC 3</v>
      </c>
      <c r="Q37" s="118" t="str">
        <f t="shared" si="4"/>
        <v>PoE. Puntos de entrada (PE) y salud transfronteriza</v>
      </c>
      <c r="R37" s="119">
        <f>COUNTA(Table145[[#This Row],[indicator 1]:[indicator 6]])</f>
        <v>3</v>
      </c>
      <c r="S37" s="118" t="str">
        <f>AA100</f>
        <v>PoE1. Requisitos de capacidad básica en todo momento para PE (aeropuertos, puertos y pasos fronterizos terrestres)</v>
      </c>
      <c r="T37" s="118" t="str">
        <f>AA101</f>
        <v xml:space="preserve">PoE2. Respuesta de salud pública en PE </v>
      </c>
      <c r="U37" s="118" t="str">
        <f>AA102</f>
        <v xml:space="preserve">PoE3. Enfoque basado en los riesgos para las medidas relacionadas con viajes internacionales </v>
      </c>
      <c r="V37" s="118"/>
      <c r="W37" s="118"/>
      <c r="X37" s="118"/>
      <c r="Z37" s="29" t="s">
        <v>260</v>
      </c>
      <c r="AA37" s="29" t="s">
        <v>352</v>
      </c>
      <c r="AB37" s="120" t="s">
        <v>62</v>
      </c>
      <c r="AC37" s="120" t="str">
        <f>J16</f>
        <v>P15: Contramedidas médicas</v>
      </c>
    </row>
    <row r="38" spans="16:29" x14ac:dyDescent="0.35">
      <c r="P38" s="118" t="str">
        <f t="shared" si="5"/>
        <v>EEC 3</v>
      </c>
      <c r="Q38" s="118" t="str">
        <f t="shared" si="4"/>
        <v>CE. Eventos químicos</v>
      </c>
      <c r="R38" s="119">
        <f>COUNTA(Table145[[#This Row],[indicator 1]:[indicator 6]])</f>
        <v>2</v>
      </c>
      <c r="S38" s="118" t="str">
        <f>AA103</f>
        <v>CE1. Mecanismos establecidos y en funcionamiento para detectar y responder a eventos o emergencias químicas</v>
      </c>
      <c r="T38" s="118" t="str">
        <f>AA104</f>
        <v>CE2. Entorno propicio establecido para la gestión de eventos químicos</v>
      </c>
      <c r="U38" s="118"/>
      <c r="V38" s="118"/>
      <c r="W38" s="118"/>
      <c r="X38" s="118"/>
      <c r="Z38" s="29" t="s">
        <v>260</v>
      </c>
      <c r="AA38" s="29" t="s">
        <v>353</v>
      </c>
      <c r="AB38" s="120" t="s">
        <v>63</v>
      </c>
      <c r="AC38" s="120" t="str">
        <f>J16</f>
        <v>P15: Contramedidas médicas</v>
      </c>
    </row>
    <row r="39" spans="16:29" x14ac:dyDescent="0.35">
      <c r="P39" s="118" t="str">
        <f t="shared" si="5"/>
        <v>EEC 3</v>
      </c>
      <c r="Q39" s="118" t="str">
        <f t="shared" si="4"/>
        <v>RE. Emergenicas por radiación</v>
      </c>
      <c r="R39" s="119">
        <f>COUNTA(Table145[[#This Row],[indicator 1]:[indicator 6]])</f>
        <v>2</v>
      </c>
      <c r="S39" s="118" t="str">
        <f>AA105</f>
        <v>RE1. Mecanismos establecidos y en funcionamiento para detectar y responder a emergencias radiológicas y nucleares</v>
      </c>
      <c r="T39" s="118" t="s">
        <v>64</v>
      </c>
      <c r="U39" s="118"/>
      <c r="V39" s="118"/>
      <c r="W39" s="118"/>
      <c r="X39" s="118"/>
      <c r="Z39" s="29" t="s">
        <v>260</v>
      </c>
      <c r="AA39" s="29" t="s">
        <v>354</v>
      </c>
      <c r="AB39" s="120" t="s">
        <v>65</v>
      </c>
      <c r="AC39" s="120" t="str">
        <f>J16</f>
        <v>P15: Contramedidas médicas</v>
      </c>
    </row>
    <row r="40" spans="16:29" x14ac:dyDescent="0.35">
      <c r="P40" s="118" t="str">
        <f>D2</f>
        <v>Instrumento de autoevaluación para la presentación anual de informes de los Estados Partes (SPAR)</v>
      </c>
      <c r="Q40" s="118" t="str">
        <f>I2</f>
        <v>C1. Instrumentos políticos, jurídicos y normativos para la aplicación del RSI</v>
      </c>
      <c r="R40" s="119">
        <f>COUNTA(Table145[[#This Row],[indicator 1]:[indicator 6]])</f>
        <v>2</v>
      </c>
      <c r="S40" s="118" t="str">
        <f>AA107</f>
        <v>C1.1 Instrumentos políticos, jurídicos y normativos</v>
      </c>
      <c r="T40" s="118" t="str">
        <f>AA108</f>
        <v>C1.2 Igualdad de género en emergencias sanitarias</v>
      </c>
      <c r="U40" s="118"/>
      <c r="V40" s="118"/>
      <c r="W40" s="118"/>
      <c r="X40" s="118"/>
      <c r="Z40" s="29" t="s">
        <v>260</v>
      </c>
      <c r="AA40" s="29" t="s">
        <v>355</v>
      </c>
      <c r="AB40" s="120" t="s">
        <v>67</v>
      </c>
      <c r="AC40" s="120" t="str">
        <f>J17</f>
        <v>P16: Comunicación de riesgos</v>
      </c>
    </row>
    <row r="41" spans="16:29" x14ac:dyDescent="0.35">
      <c r="P41" s="118" t="str">
        <f>P40</f>
        <v>Instrumento de autoevaluación para la presentación anual de informes de los Estados Partes (SPAR)</v>
      </c>
      <c r="Q41" s="118" t="str">
        <f t="shared" ref="Q41:Q54" si="6">I3</f>
        <v>C2. Coordinación del RSI, funciones del centro nacional de enlace para el RSI y promoción</v>
      </c>
      <c r="R41" s="119">
        <f>COUNTA(Table145[[#This Row],[indicator 1]:[indicator 6]])</f>
        <v>3</v>
      </c>
      <c r="S41" s="118" t="str">
        <f>AA109</f>
        <v xml:space="preserve">C2.1 Funciones del Centro Nacional de Enlace para el RSI </v>
      </c>
      <c r="T41" s="118" t="str">
        <f>AA110</f>
        <v>C2.2 Mecanismos de coordinación multisectorial del RSI</v>
      </c>
      <c r="U41" s="118" t="str">
        <f>AA111</f>
        <v xml:space="preserve">C2.3 Promoción de la aplicación del RSI </v>
      </c>
      <c r="V41" s="118"/>
      <c r="W41" s="118"/>
      <c r="X41" s="118"/>
      <c r="Z41" s="29" t="s">
        <v>260</v>
      </c>
      <c r="AA41" s="29" t="s">
        <v>356</v>
      </c>
      <c r="AB41" s="120" t="s">
        <v>68</v>
      </c>
      <c r="AC41" s="120" t="str">
        <f>J17</f>
        <v>P16: Comunicación de riesgos</v>
      </c>
    </row>
    <row r="42" spans="16:29" x14ac:dyDescent="0.35">
      <c r="P42" s="118" t="str">
        <f t="shared" ref="P42:P54" si="7">P41</f>
        <v>Instrumento de autoevaluación para la presentación anual de informes de los Estados Partes (SPAR)</v>
      </c>
      <c r="Q42" s="118" t="str">
        <f t="shared" si="6"/>
        <v>C3. Financiación</v>
      </c>
      <c r="R42" s="119">
        <f>COUNTA(Table145[[#This Row],[indicator 1]:[indicator 6]])</f>
        <v>2</v>
      </c>
      <c r="S42" s="118" t="str">
        <f>AA112</f>
        <v>C3.1 Financiación de la aplicación del RSI</v>
      </c>
      <c r="T42" s="118" t="str">
        <f>AA113</f>
        <v>C3.2 Financiación para la respuesta a emergencias de salud pública</v>
      </c>
      <c r="U42" s="118"/>
      <c r="V42" s="118"/>
      <c r="W42" s="118"/>
      <c r="X42" s="118"/>
      <c r="Z42" s="29" t="s">
        <v>260</v>
      </c>
      <c r="AA42" s="29" t="s">
        <v>357</v>
      </c>
      <c r="AB42" s="120" t="s">
        <v>69</v>
      </c>
      <c r="AC42" s="120" t="str">
        <f>J17</f>
        <v>P16: Comunicación de riesgos</v>
      </c>
    </row>
    <row r="43" spans="16:29" x14ac:dyDescent="0.35">
      <c r="P43" s="118" t="str">
        <f t="shared" si="7"/>
        <v>Instrumento de autoevaluación para la presentación anual de informes de los Estados Partes (SPAR)</v>
      </c>
      <c r="Q43" s="118" t="str">
        <f t="shared" si="6"/>
        <v>C4. Laboratorio</v>
      </c>
      <c r="R43" s="119">
        <f>COUNTA(Table145[[#This Row],[indicator 1]:[indicator 6]])</f>
        <v>5</v>
      </c>
      <c r="S43" s="118" t="str">
        <f>AA118</f>
        <v>C4.5 Red nacional de diagnóstico eficaz</v>
      </c>
      <c r="T43" s="118" t="str">
        <f>AA114</f>
        <v>C4.1 Sistema de transporte y derivación de muestras</v>
      </c>
      <c r="U43" s="118" t="str">
        <f>AA115</f>
        <v>C4.2 Aplicación de un régimen de bioseguridad y bioprotección en los laboratorios</v>
      </c>
      <c r="V43" s="118" t="str">
        <f>AA116</f>
        <v>C4.3 Sistema de calidad de laboratorio</v>
      </c>
      <c r="W43" s="118" t="str">
        <f>AA117</f>
        <v>C4.4 Modalidades de capacidad de pruebas de laboratorio</v>
      </c>
      <c r="X43" s="118"/>
      <c r="Z43" s="29" t="s">
        <v>260</v>
      </c>
      <c r="AA43" s="29" t="s">
        <v>358</v>
      </c>
      <c r="AB43" s="120" t="s">
        <v>70</v>
      </c>
      <c r="AC43" s="120" t="str">
        <f>J17</f>
        <v>P16: Comunicación de riesgos</v>
      </c>
    </row>
    <row r="44" spans="16:29" x14ac:dyDescent="0.35">
      <c r="P44" s="118" t="str">
        <f t="shared" si="7"/>
        <v>Instrumento de autoevaluación para la presentación anual de informes de los Estados Partes (SPAR)</v>
      </c>
      <c r="Q44" s="118" t="str">
        <f t="shared" si="6"/>
        <v>C5. Vigilancia</v>
      </c>
      <c r="R44" s="119">
        <f>COUNTA(Table145[[#This Row],[indicator 1]:[indicator 6]])</f>
        <v>2</v>
      </c>
      <c r="S44" s="118" t="str">
        <f>AA119</f>
        <v>C5.1 Función de vigilancia de alerta temprana</v>
      </c>
      <c r="T44" s="118" t="str">
        <f>AA120</f>
        <v>C5.2 Gestión de eventos (es decir, verificación, investigación, análisis y difusión de información)</v>
      </c>
      <c r="U44" s="118"/>
      <c r="V44" s="118"/>
      <c r="W44" s="118"/>
      <c r="X44" s="118"/>
      <c r="Z44" s="29" t="s">
        <v>260</v>
      </c>
      <c r="AA44" s="29" t="s">
        <v>359</v>
      </c>
      <c r="AB44" s="120" t="s">
        <v>71</v>
      </c>
      <c r="AC44" s="120" t="str">
        <f>J17</f>
        <v>P16: Comunicación de riesgos</v>
      </c>
    </row>
    <row r="45" spans="16:29" x14ac:dyDescent="0.35">
      <c r="P45" s="118" t="str">
        <f t="shared" si="7"/>
        <v>Instrumento de autoevaluación para la presentación anual de informes de los Estados Partes (SPAR)</v>
      </c>
      <c r="Q45" s="118" t="str">
        <f t="shared" si="6"/>
        <v>C6. Recursos humanos</v>
      </c>
      <c r="R45" s="119">
        <f>COUNTA(Table145[[#This Row],[indicator 1]:[indicator 6]])</f>
        <v>2</v>
      </c>
      <c r="S45" s="118" t="str">
        <f>AA121</f>
        <v xml:space="preserve">C6.1 Recursos humanos para la aplicación del RSI </v>
      </c>
      <c r="T45" s="118" t="str">
        <f>AA122</f>
        <v>C6.2 Aumento de la fuerza de trabajo durante un evento de salud pública</v>
      </c>
      <c r="U45" s="118"/>
      <c r="V45" s="118"/>
      <c r="W45" s="118"/>
      <c r="X45" s="118"/>
      <c r="Z45" s="29" t="s">
        <v>260</v>
      </c>
      <c r="AA45" s="29" t="s">
        <v>360</v>
      </c>
      <c r="AB45" s="120" t="s">
        <v>72</v>
      </c>
      <c r="AC45" s="120" t="str">
        <f>J18</f>
        <v>P17: Puntos de entrada relacionados con eventos</v>
      </c>
    </row>
    <row r="46" spans="16:29" x14ac:dyDescent="0.35">
      <c r="P46" s="118" t="str">
        <f t="shared" si="7"/>
        <v>Instrumento de autoevaluación para la presentación anual de informes de los Estados Partes (SPAR)</v>
      </c>
      <c r="Q46" s="118" t="str">
        <f t="shared" si="6"/>
        <v>C7. Gestión de emergencias sanitarias</v>
      </c>
      <c r="R46" s="119">
        <f>COUNTA(Table145[[#This Row],[indicator 1]:[indicator 6]])</f>
        <v>3</v>
      </c>
      <c r="S46" s="118" t="str">
        <f>AA123</f>
        <v>C7.1 Planificación para emergencias sanitarias</v>
      </c>
      <c r="T46" s="118" t="str">
        <f>AA124</f>
        <v xml:space="preserve">C7.2 Gestión de la respuesta a emergencias sanitarias </v>
      </c>
      <c r="U46" s="118" t="str">
        <f>AA125</f>
        <v>C7.3 Gestión de cadena de suministro y logística en emergencias chain management</v>
      </c>
      <c r="V46" s="118"/>
      <c r="W46" s="118"/>
      <c r="X46" s="118"/>
      <c r="Z46" s="29" t="s">
        <v>260</v>
      </c>
      <c r="AA46" s="29" t="s">
        <v>361</v>
      </c>
      <c r="AB46" s="120" t="s">
        <v>73</v>
      </c>
      <c r="AC46" s="120" t="str">
        <f>J18</f>
        <v>P17: Puntos de entrada relacionados con eventos</v>
      </c>
    </row>
    <row r="47" spans="16:29" x14ac:dyDescent="0.35">
      <c r="P47" s="118" t="str">
        <f t="shared" si="7"/>
        <v>Instrumento de autoevaluación para la presentación anual de informes de los Estados Partes (SPAR)</v>
      </c>
      <c r="Q47" s="118" t="str">
        <f t="shared" si="6"/>
        <v>C8. Prestación de servicios de salud</v>
      </c>
      <c r="R47" s="119">
        <f>COUNTA(Table145[[#This Row],[indicator 1]:[indicator 6]])</f>
        <v>3</v>
      </c>
      <c r="S47" s="118" t="str">
        <f>AA126</f>
        <v>C8.1 Tratamiento de casos</v>
      </c>
      <c r="T47" s="118" t="str">
        <f>AA127</f>
        <v>C8.2 Utilización de los servicios de salud</v>
      </c>
      <c r="U47" s="118" t="str">
        <f>AA128</f>
        <v>C8.3 Continuidad de los servicios de salud esenciales</v>
      </c>
      <c r="V47" s="118"/>
      <c r="W47" s="118"/>
      <c r="X47" s="118"/>
      <c r="Z47" s="29" t="s">
        <v>260</v>
      </c>
      <c r="AA47" s="29" t="s">
        <v>362</v>
      </c>
      <c r="AB47" s="120" t="s">
        <v>74</v>
      </c>
      <c r="AC47" s="120" t="str">
        <f>J19</f>
        <v>P18: Eventos químicos</v>
      </c>
    </row>
    <row r="48" spans="16:29" x14ac:dyDescent="0.35">
      <c r="P48" s="118" t="str">
        <f t="shared" si="7"/>
        <v>Instrumento de autoevaluación para la presentación anual de informes de los Estados Partes (SPAR)</v>
      </c>
      <c r="Q48" s="118" t="str">
        <f t="shared" si="6"/>
        <v>C9. Prevención y control de las infecciones (PCI)</v>
      </c>
      <c r="R48" s="119">
        <f>COUNTA(Table145[[#This Row],[indicator 1]:[indicator 6]])</f>
        <v>3</v>
      </c>
      <c r="S48" s="118" t="str">
        <f>AA129</f>
        <v>C9.1 Programas de PCI</v>
      </c>
      <c r="T48" s="118" t="str">
        <f>AA130</f>
        <v>C9.2 Vigilancia de las infecciones relacionadas con la atención sanitaria</v>
      </c>
      <c r="U48" s="118" t="str">
        <f>AA131</f>
        <v>C9.3 Entorno seguro en establecimientos de salud</v>
      </c>
      <c r="V48" s="118"/>
      <c r="W48" s="118"/>
      <c r="X48" s="118"/>
      <c r="Z48" s="29" t="s">
        <v>260</v>
      </c>
      <c r="AA48" s="29" t="s">
        <v>363</v>
      </c>
      <c r="AB48" s="120" t="s">
        <v>75</v>
      </c>
      <c r="AC48" s="120" t="str">
        <f>J19</f>
        <v>P18: Eventos químicos</v>
      </c>
    </row>
    <row r="49" spans="16:29" x14ac:dyDescent="0.35">
      <c r="P49" s="118" t="str">
        <f t="shared" si="7"/>
        <v>Instrumento de autoevaluación para la presentación anual de informes de los Estados Partes (SPAR)</v>
      </c>
      <c r="Q49" s="118" t="str">
        <f t="shared" si="6"/>
        <v>C10. Comunicación de riesgos y participación de la comunidad (CRPC)</v>
      </c>
      <c r="R49" s="119">
        <f>COUNTA(Table145[[#This Row],[indicator 1]:[indicator 6]])</f>
        <v>3</v>
      </c>
      <c r="S49" s="118" t="str">
        <f>AA132</f>
        <v>C10.1 Sistema CRPC para emergencias</v>
      </c>
      <c r="T49" s="118" t="str">
        <f>AA133</f>
        <v>C10.2 Comunicación de riesgos</v>
      </c>
      <c r="U49" s="118" t="str">
        <f>AA134</f>
        <v>C10.3 Participación de la comunidad</v>
      </c>
      <c r="V49" s="118"/>
      <c r="W49" s="118"/>
      <c r="X49" s="118"/>
      <c r="Z49" s="29" t="s">
        <v>260</v>
      </c>
      <c r="AA49" s="29" t="s">
        <v>364</v>
      </c>
      <c r="AB49" s="120" t="s">
        <v>76</v>
      </c>
      <c r="AC49" s="120" t="str">
        <f>J20</f>
        <v>P19: Emergencias radiológicas</v>
      </c>
    </row>
    <row r="50" spans="16:29" x14ac:dyDescent="0.35">
      <c r="P50" s="118" t="str">
        <f t="shared" si="7"/>
        <v>Instrumento de autoevaluación para la presentación anual de informes de los Estados Partes (SPAR)</v>
      </c>
      <c r="Q50" s="118" t="str">
        <f t="shared" si="6"/>
        <v>C11. Punto de entrada (PE) y salud transfronteriza</v>
      </c>
      <c r="R50" s="119">
        <f>COUNTA(Table145[[#This Row],[indicator 1]:[indicator 6]])</f>
        <v>2</v>
      </c>
      <c r="S50" s="118" t="str">
        <f>AA135</f>
        <v>C11.1 Requisitos de capacidad básica en todo momento para PE (aeropuertos, puertos y pasos fronterizos terrestres)</v>
      </c>
      <c r="T50" s="118" t="str">
        <f>AA136</f>
        <v xml:space="preserve">C11.2 Respuesta de salud pública en PE </v>
      </c>
      <c r="U50" s="118"/>
      <c r="V50" s="118"/>
      <c r="W50" s="118"/>
      <c r="X50" s="118"/>
      <c r="Z50" s="29" t="s">
        <v>260</v>
      </c>
      <c r="AA50" s="29" t="s">
        <v>365</v>
      </c>
      <c r="AB50" s="120" t="s">
        <v>77</v>
      </c>
      <c r="AC50" s="120" t="str">
        <f>J20</f>
        <v>P19: Emergencias radiológicas</v>
      </c>
    </row>
    <row r="51" spans="16:29" x14ac:dyDescent="0.35">
      <c r="P51" s="118" t="str">
        <f t="shared" si="7"/>
        <v>Instrumento de autoevaluación para la presentación anual de informes de los Estados Partes (SPAR)</v>
      </c>
      <c r="Q51" s="118" t="str">
        <f t="shared" si="6"/>
        <v>C12. Enfermedades zoonóticas</v>
      </c>
      <c r="R51" s="119">
        <f>COUNTA(Table145[[#This Row],[indicator 1]:[indicator 6]])</f>
        <v>1</v>
      </c>
      <c r="S51" s="118" t="str">
        <f>AA137</f>
        <v>C12.1 Medidas de colaboración siguiendo el principio de «Una sola salud» en todos los sectores para las actividades con las que hacer frente a las zoonosis</v>
      </c>
      <c r="T51" s="118"/>
      <c r="U51" s="118"/>
      <c r="V51" s="118"/>
      <c r="W51" s="118"/>
      <c r="X51" s="118"/>
      <c r="Z51" s="29" t="s">
        <v>261</v>
      </c>
      <c r="AA51" s="29" t="s">
        <v>366</v>
      </c>
      <c r="AB51" s="120" t="s">
        <v>78</v>
      </c>
      <c r="AC51" s="120" t="str">
        <f>K2</f>
        <v>P1. Instrumentos jurídicos</v>
      </c>
    </row>
    <row r="52" spans="16:29" x14ac:dyDescent="0.35">
      <c r="P52" s="118" t="str">
        <f t="shared" si="7"/>
        <v>Instrumento de autoevaluación para la presentación anual de informes de los Estados Partes (SPAR)</v>
      </c>
      <c r="Q52" s="118" t="str">
        <f t="shared" si="6"/>
        <v>C13. Inocuidad de los alimentos</v>
      </c>
      <c r="R52" s="119">
        <f>COUNTA(Table145[[#This Row],[indicator 1]:[indicator 6]])</f>
        <v>1</v>
      </c>
      <c r="S52" s="118" t="str">
        <f>AA138</f>
        <v>C13.1 Mecanismos de colaboración multisectorial para hacer frente a eventos relacionados con la inocuidad de los alimentos</v>
      </c>
      <c r="T52" s="118"/>
      <c r="U52" s="118"/>
      <c r="V52" s="118"/>
      <c r="W52" s="118"/>
      <c r="X52" s="118"/>
      <c r="Z52" s="29" t="s">
        <v>261</v>
      </c>
      <c r="AA52" s="29" t="s">
        <v>367</v>
      </c>
      <c r="AB52" s="120" t="s">
        <v>79</v>
      </c>
      <c r="AC52" s="120" t="str">
        <f>K2</f>
        <v>P1. Instrumentos jurídicos</v>
      </c>
    </row>
    <row r="53" spans="16:29" x14ac:dyDescent="0.35">
      <c r="P53" s="118" t="str">
        <f t="shared" si="7"/>
        <v>Instrumento de autoevaluación para la presentación anual de informes de los Estados Partes (SPAR)</v>
      </c>
      <c r="Q53" s="118" t="str">
        <f t="shared" si="6"/>
        <v>C14. Eventos químicos</v>
      </c>
      <c r="R53" s="119">
        <f>COUNTA(Table145[[#This Row],[indicator 1]:[indicator 6]])</f>
        <v>1</v>
      </c>
      <c r="S53" s="118" t="str">
        <f>AA139</f>
        <v>C14.1 Recursos para la detección y la alerta</v>
      </c>
      <c r="T53" s="118"/>
      <c r="U53" s="118"/>
      <c r="V53" s="118"/>
      <c r="W53" s="118"/>
      <c r="X53" s="118"/>
      <c r="Z53" s="29" t="s">
        <v>261</v>
      </c>
      <c r="AA53" s="29" t="s">
        <v>368</v>
      </c>
      <c r="AB53" s="120" t="s">
        <v>81</v>
      </c>
      <c r="AC53" s="120" t="str">
        <f>K3</f>
        <v>P2. Financiación</v>
      </c>
    </row>
    <row r="54" spans="16:29" x14ac:dyDescent="0.35">
      <c r="P54" s="118" t="str">
        <f t="shared" si="7"/>
        <v>Instrumento de autoevaluación para la presentación anual de informes de los Estados Partes (SPAR)</v>
      </c>
      <c r="Q54" s="118" t="str">
        <f t="shared" si="6"/>
        <v>C15. Emergenicas por radiación</v>
      </c>
      <c r="R54" s="119">
        <f>COUNTA(Table145[[#This Row],[indicator 1]:[indicator 6]])</f>
        <v>1</v>
      </c>
      <c r="S54" s="118" t="str">
        <f>AA140</f>
        <v>C15.1 Capacidad y recursos</v>
      </c>
      <c r="T54" s="118"/>
      <c r="U54" s="118"/>
      <c r="V54" s="118"/>
      <c r="W54" s="118"/>
      <c r="X54" s="118"/>
      <c r="Z54" s="29" t="s">
        <v>261</v>
      </c>
      <c r="AA54" s="29" t="s">
        <v>369</v>
      </c>
      <c r="AB54" s="120" t="s">
        <v>83</v>
      </c>
      <c r="AC54" s="120" t="str">
        <f>K3</f>
        <v>P2. Financiación</v>
      </c>
    </row>
    <row r="55" spans="16:29" x14ac:dyDescent="0.35">
      <c r="Z55" s="29" t="s">
        <v>261</v>
      </c>
      <c r="AA55" s="29" t="s">
        <v>370</v>
      </c>
      <c r="AB55" s="120" t="s">
        <v>84</v>
      </c>
      <c r="AC55" s="120" t="str">
        <f>K4</f>
        <v>P3. Coordinación del RSI, funciones del centro nacional de enlace para el RSI y promoción</v>
      </c>
    </row>
    <row r="56" spans="16:29" x14ac:dyDescent="0.35">
      <c r="Z56" s="29" t="s">
        <v>261</v>
      </c>
      <c r="AA56" s="29" t="s">
        <v>371</v>
      </c>
      <c r="AB56" s="120" t="s">
        <v>85</v>
      </c>
      <c r="AC56" s="120" t="str">
        <f>K4</f>
        <v>P3. Coordinación del RSI, funciones del centro nacional de enlace para el RSI y promoción</v>
      </c>
    </row>
    <row r="57" spans="16:29" x14ac:dyDescent="0.35">
      <c r="Z57" s="29" t="s">
        <v>261</v>
      </c>
      <c r="AA57" s="29" t="s">
        <v>372</v>
      </c>
      <c r="AB57" s="120" t="s">
        <v>86</v>
      </c>
      <c r="AC57" s="120" t="str">
        <f>K4</f>
        <v>P3. Coordinación del RSI, funciones del centro nacional de enlace para el RSI y promoción</v>
      </c>
    </row>
    <row r="58" spans="16:29" x14ac:dyDescent="0.35">
      <c r="Z58" s="29" t="s">
        <v>261</v>
      </c>
      <c r="AA58" s="29" t="s">
        <v>373</v>
      </c>
      <c r="AB58" s="120" t="s">
        <v>87</v>
      </c>
      <c r="AC58" s="120" t="str">
        <f>K5</f>
        <v>P4. Resistencia a los antimicrobianos (RAM)</v>
      </c>
    </row>
    <row r="59" spans="16:29" x14ac:dyDescent="0.35">
      <c r="Z59" s="29" t="s">
        <v>261</v>
      </c>
      <c r="AA59" s="29" t="s">
        <v>374</v>
      </c>
      <c r="AB59" s="120" t="s">
        <v>88</v>
      </c>
      <c r="AC59" s="120" t="str">
        <f>K5</f>
        <v>P4. Resistencia a los antimicrobianos (RAM)</v>
      </c>
    </row>
    <row r="60" spans="16:29" x14ac:dyDescent="0.35">
      <c r="Z60" s="29" t="s">
        <v>261</v>
      </c>
      <c r="AA60" s="29" t="s">
        <v>375</v>
      </c>
      <c r="AB60" s="120" t="s">
        <v>89</v>
      </c>
      <c r="AC60" s="120" t="str">
        <f>K5</f>
        <v>P4. Resistencia a los antimicrobianos (RAM)</v>
      </c>
    </row>
    <row r="61" spans="16:29" x14ac:dyDescent="0.35">
      <c r="Z61" s="29" t="s">
        <v>261</v>
      </c>
      <c r="AA61" s="29" t="s">
        <v>376</v>
      </c>
      <c r="AB61" s="120" t="s">
        <v>90</v>
      </c>
      <c r="AC61" s="120" t="str">
        <f>K5</f>
        <v>P4. Resistencia a los antimicrobianos (RAM)</v>
      </c>
    </row>
    <row r="62" spans="16:29" x14ac:dyDescent="0.35">
      <c r="Z62" s="29" t="s">
        <v>261</v>
      </c>
      <c r="AA62" s="29" t="s">
        <v>377</v>
      </c>
      <c r="AB62" s="120" t="s">
        <v>91</v>
      </c>
      <c r="AC62" s="120" t="str">
        <f>K5</f>
        <v>P4. Resistencia a los antimicrobianos (RAM)</v>
      </c>
    </row>
    <row r="63" spans="16:29" x14ac:dyDescent="0.35">
      <c r="Z63" s="29" t="s">
        <v>261</v>
      </c>
      <c r="AA63" s="29" t="s">
        <v>378</v>
      </c>
      <c r="AB63" s="120" t="s">
        <v>92</v>
      </c>
      <c r="AC63" s="120" t="str">
        <f>K6</f>
        <v>P5. Enfermedades zoonóticas</v>
      </c>
    </row>
    <row r="64" spans="16:29" x14ac:dyDescent="0.35">
      <c r="Z64" s="29" t="s">
        <v>261</v>
      </c>
      <c r="AA64" s="29" t="s">
        <v>379</v>
      </c>
      <c r="AB64" s="120" t="s">
        <v>93</v>
      </c>
      <c r="AC64" s="120" t="str">
        <f>K6</f>
        <v>P5. Enfermedades zoonóticas</v>
      </c>
    </row>
    <row r="65" spans="4:36" x14ac:dyDescent="0.35">
      <c r="Z65" s="29" t="s">
        <v>261</v>
      </c>
      <c r="AA65" s="29" t="s">
        <v>380</v>
      </c>
      <c r="AB65" s="120" t="s">
        <v>94</v>
      </c>
      <c r="AC65" s="120" t="str">
        <f>K6</f>
        <v>P5. Enfermedades zoonóticas</v>
      </c>
    </row>
    <row r="66" spans="4:36" x14ac:dyDescent="0.35">
      <c r="Z66" s="29" t="s">
        <v>261</v>
      </c>
      <c r="AA66" s="29" t="s">
        <v>381</v>
      </c>
      <c r="AB66" s="120" t="s">
        <v>95</v>
      </c>
      <c r="AC66" s="120" t="str">
        <f>K7</f>
        <v>P6. Inocuidad de los alimentos</v>
      </c>
    </row>
    <row r="67" spans="4:36" x14ac:dyDescent="0.35">
      <c r="Z67" s="29" t="s">
        <v>261</v>
      </c>
      <c r="AA67" s="29" t="s">
        <v>382</v>
      </c>
      <c r="AB67" s="120" t="s">
        <v>96</v>
      </c>
      <c r="AC67" s="120" t="str">
        <f>K7</f>
        <v>P6. Inocuidad de los alimentos</v>
      </c>
    </row>
    <row r="68" spans="4:36" x14ac:dyDescent="0.35">
      <c r="Z68" s="29" t="s">
        <v>261</v>
      </c>
      <c r="AA68" s="29" t="s">
        <v>383</v>
      </c>
      <c r="AB68" s="120" t="s">
        <v>97</v>
      </c>
      <c r="AC68" s="120" t="str">
        <f>K8</f>
        <v>P7. Bioseguridad y bioprotección</v>
      </c>
    </row>
    <row r="69" spans="4:36" x14ac:dyDescent="0.35">
      <c r="Z69" s="29" t="s">
        <v>261</v>
      </c>
      <c r="AA69" s="29" t="s">
        <v>384</v>
      </c>
      <c r="AB69" s="120" t="s">
        <v>98</v>
      </c>
      <c r="AC69" s="120" t="str">
        <f>K8</f>
        <v>P7. Bioseguridad y bioprotección</v>
      </c>
    </row>
    <row r="70" spans="4:36" x14ac:dyDescent="0.35">
      <c r="F70" s="5"/>
      <c r="G70" s="5"/>
      <c r="H70" s="5"/>
      <c r="I70" s="5"/>
      <c r="J70" s="5"/>
      <c r="K70" s="5"/>
      <c r="L70" s="5"/>
      <c r="Y70" s="5"/>
      <c r="Z70" s="29" t="s">
        <v>261</v>
      </c>
      <c r="AA70" s="29" t="s">
        <v>385</v>
      </c>
      <c r="AB70" s="120" t="s">
        <v>99</v>
      </c>
      <c r="AC70" s="120" t="str">
        <f>K9</f>
        <v>P8. Inmunización</v>
      </c>
      <c r="AD70" s="5"/>
      <c r="AE70" s="5"/>
      <c r="AF70" s="5"/>
      <c r="AG70" s="5"/>
      <c r="AH70" s="5"/>
      <c r="AI70" s="5"/>
      <c r="AJ70" s="5"/>
    </row>
    <row r="71" spans="4:36" x14ac:dyDescent="0.35">
      <c r="D71" s="5"/>
      <c r="F71" s="5"/>
      <c r="G71" s="5"/>
      <c r="H71" s="5"/>
      <c r="I71" s="5"/>
      <c r="J71" s="5"/>
      <c r="K71" s="5"/>
      <c r="L71" s="5"/>
      <c r="Y71" s="5"/>
      <c r="Z71" s="29" t="s">
        <v>261</v>
      </c>
      <c r="AA71" s="29" t="s">
        <v>386</v>
      </c>
      <c r="AB71" s="120" t="s">
        <v>100</v>
      </c>
      <c r="AC71" s="120" t="str">
        <f>K9</f>
        <v>P8. Inmunización</v>
      </c>
      <c r="AD71" s="5"/>
      <c r="AE71" s="5"/>
      <c r="AF71" s="5"/>
      <c r="AG71" s="5"/>
      <c r="AH71" s="5"/>
      <c r="AI71" s="5"/>
      <c r="AJ71" s="5"/>
    </row>
    <row r="72" spans="4:36" x14ac:dyDescent="0.35">
      <c r="D72" s="5"/>
      <c r="F72" s="5"/>
      <c r="G72" s="5"/>
      <c r="H72" s="5"/>
      <c r="I72" s="5"/>
      <c r="J72" s="5"/>
      <c r="K72" s="5"/>
      <c r="L72" s="5"/>
      <c r="Y72" s="5"/>
      <c r="Z72" s="29" t="s">
        <v>261</v>
      </c>
      <c r="AA72" s="29" t="s">
        <v>387</v>
      </c>
      <c r="AB72" s="120" t="s">
        <v>101</v>
      </c>
      <c r="AC72" s="120" t="str">
        <f>K9</f>
        <v>P8. Inmunización</v>
      </c>
      <c r="AD72" s="5"/>
      <c r="AE72" s="5"/>
      <c r="AF72" s="5"/>
      <c r="AG72" s="5"/>
      <c r="AH72" s="5"/>
      <c r="AI72" s="5"/>
      <c r="AJ72" s="5"/>
    </row>
    <row r="73" spans="4:36" x14ac:dyDescent="0.35">
      <c r="D73" s="5"/>
      <c r="F73" s="5"/>
      <c r="G73" s="5"/>
      <c r="H73" s="5"/>
      <c r="I73" s="5"/>
      <c r="J73" s="5"/>
      <c r="K73" s="5"/>
      <c r="L73" s="5"/>
      <c r="Y73" s="5"/>
      <c r="Z73" s="29" t="s">
        <v>261</v>
      </c>
      <c r="AA73" s="29" t="s">
        <v>388</v>
      </c>
      <c r="AB73" s="120" t="s">
        <v>102</v>
      </c>
      <c r="AC73" s="120" t="str">
        <f>K10</f>
        <v>D1. Laboratorios del sistema nacional de laboratorios</v>
      </c>
      <c r="AD73" s="5"/>
      <c r="AE73" s="5"/>
      <c r="AF73" s="5"/>
      <c r="AG73" s="5"/>
      <c r="AH73" s="5"/>
      <c r="AI73" s="5"/>
      <c r="AJ73" s="5"/>
    </row>
    <row r="74" spans="4:36" x14ac:dyDescent="0.35">
      <c r="D74" s="5"/>
      <c r="F74" s="5"/>
      <c r="G74" s="5"/>
      <c r="H74" s="5"/>
      <c r="I74" s="5"/>
      <c r="J74" s="5"/>
      <c r="K74" s="5"/>
      <c r="L74" s="5"/>
      <c r="Y74" s="5"/>
      <c r="Z74" s="29" t="s">
        <v>261</v>
      </c>
      <c r="AA74" s="29" t="s">
        <v>389</v>
      </c>
      <c r="AB74" s="120" t="s">
        <v>103</v>
      </c>
      <c r="AC74" s="120" t="str">
        <f>K10</f>
        <v>D1. Laboratorios del sistema nacional de laboratorios</v>
      </c>
      <c r="AD74" s="5"/>
      <c r="AE74" s="5"/>
      <c r="AF74" s="5"/>
      <c r="AG74" s="5"/>
      <c r="AH74" s="5"/>
      <c r="AI74" s="5"/>
      <c r="AJ74" s="5"/>
    </row>
    <row r="75" spans="4:36" x14ac:dyDescent="0.35">
      <c r="D75" s="5"/>
      <c r="F75" s="5"/>
      <c r="G75" s="5"/>
      <c r="H75" s="5"/>
      <c r="I75" s="5"/>
      <c r="J75" s="5"/>
      <c r="K75" s="5"/>
      <c r="L75" s="5"/>
      <c r="Y75" s="5"/>
      <c r="Z75" s="29" t="s">
        <v>261</v>
      </c>
      <c r="AA75" s="29" t="s">
        <v>390</v>
      </c>
      <c r="AB75" s="120" t="s">
        <v>104</v>
      </c>
      <c r="AC75" s="120" t="str">
        <f>AC74</f>
        <v>D1. Laboratorios del sistema nacional de laboratorios</v>
      </c>
      <c r="AD75" s="6"/>
      <c r="AE75" s="6"/>
      <c r="AF75" s="6"/>
      <c r="AG75" s="5"/>
      <c r="AH75" s="5"/>
      <c r="AI75" s="5"/>
      <c r="AJ75" s="5"/>
    </row>
    <row r="76" spans="4:36" x14ac:dyDescent="0.35">
      <c r="D76" s="5"/>
      <c r="F76" s="5"/>
      <c r="G76" s="5"/>
      <c r="H76" s="5"/>
      <c r="I76" s="5"/>
      <c r="J76" s="5"/>
      <c r="K76" s="5"/>
      <c r="L76" s="5"/>
      <c r="Y76" s="5"/>
      <c r="Z76" s="29" t="s">
        <v>261</v>
      </c>
      <c r="AA76" s="29" t="s">
        <v>391</v>
      </c>
      <c r="AB76" s="120" t="s">
        <v>105</v>
      </c>
      <c r="AC76" s="120" t="str">
        <f>AC75</f>
        <v>D1. Laboratorios del sistema nacional de laboratorios</v>
      </c>
      <c r="AD76" s="6"/>
      <c r="AE76" s="6"/>
      <c r="AF76" s="6"/>
      <c r="AG76" s="5"/>
      <c r="AH76" s="5"/>
      <c r="AI76" s="5"/>
      <c r="AJ76" s="5"/>
    </row>
    <row r="77" spans="4:36" x14ac:dyDescent="0.35">
      <c r="D77" s="5"/>
      <c r="F77" s="5"/>
      <c r="G77" s="5"/>
      <c r="H77" s="5"/>
      <c r="I77" s="5"/>
      <c r="J77" s="5"/>
      <c r="K77" s="5"/>
      <c r="L77" s="5"/>
      <c r="Y77" s="5"/>
      <c r="Z77" s="29" t="s">
        <v>261</v>
      </c>
      <c r="AA77" s="29" t="s">
        <v>392</v>
      </c>
      <c r="AB77" s="120" t="s">
        <v>106</v>
      </c>
      <c r="AC77" s="120" t="str">
        <f>K11</f>
        <v>D2. Vigilancia</v>
      </c>
      <c r="AD77" s="6"/>
      <c r="AE77" s="6"/>
      <c r="AF77" s="6"/>
      <c r="AG77" s="5"/>
      <c r="AH77" s="5"/>
      <c r="AI77" s="5"/>
      <c r="AJ77" s="5"/>
    </row>
    <row r="78" spans="4:36" x14ac:dyDescent="0.35">
      <c r="D78" s="5"/>
      <c r="F78" s="5"/>
      <c r="G78" s="5"/>
      <c r="H78" s="5"/>
      <c r="I78" s="5"/>
      <c r="J78" s="5"/>
      <c r="K78" s="5"/>
      <c r="L78" s="5"/>
      <c r="Y78" s="5"/>
      <c r="Z78" s="29" t="s">
        <v>261</v>
      </c>
      <c r="AA78" s="29" t="s">
        <v>393</v>
      </c>
      <c r="AB78" s="120" t="s">
        <v>107</v>
      </c>
      <c r="AC78" s="120" t="str">
        <f>AC77</f>
        <v>D2. Vigilancia</v>
      </c>
      <c r="AD78" s="6"/>
      <c r="AE78" s="6"/>
      <c r="AF78" s="6"/>
      <c r="AG78" s="5"/>
      <c r="AH78" s="5"/>
      <c r="AI78" s="5"/>
      <c r="AJ78" s="5"/>
    </row>
    <row r="79" spans="4:36" x14ac:dyDescent="0.35">
      <c r="D79" s="5"/>
      <c r="F79" s="5"/>
      <c r="G79" s="5"/>
      <c r="H79" s="5"/>
      <c r="I79" s="5"/>
      <c r="J79" s="5"/>
      <c r="K79" s="5"/>
      <c r="L79" s="5"/>
      <c r="Y79" s="5"/>
      <c r="Z79" s="29" t="s">
        <v>261</v>
      </c>
      <c r="AA79" s="29" t="s">
        <v>394</v>
      </c>
      <c r="AB79" s="120" t="s">
        <v>108</v>
      </c>
      <c r="AC79" s="120" t="str">
        <f>AC78</f>
        <v>D2. Vigilancia</v>
      </c>
      <c r="AD79" s="6"/>
      <c r="AE79" s="6"/>
      <c r="AF79" s="6"/>
      <c r="AG79" s="5"/>
      <c r="AH79" s="5"/>
      <c r="AI79" s="5"/>
      <c r="AJ79" s="5"/>
    </row>
    <row r="80" spans="4:36" x14ac:dyDescent="0.35">
      <c r="D80" s="5"/>
      <c r="F80" s="5"/>
      <c r="G80" s="5"/>
      <c r="H80" s="5"/>
      <c r="I80" s="5"/>
      <c r="J80" s="5"/>
      <c r="K80" s="5"/>
      <c r="L80" s="5"/>
      <c r="Y80" s="5"/>
      <c r="Z80" s="29" t="s">
        <v>261</v>
      </c>
      <c r="AA80" s="29" t="s">
        <v>395</v>
      </c>
      <c r="AB80" s="120" t="s">
        <v>109</v>
      </c>
      <c r="AC80" s="120" t="str">
        <f>K12</f>
        <v>D3. Recursos humanos</v>
      </c>
      <c r="AD80" s="6"/>
      <c r="AE80" s="6"/>
      <c r="AF80" s="6"/>
      <c r="AG80" s="5"/>
      <c r="AH80" s="5"/>
      <c r="AI80" s="5"/>
      <c r="AJ80" s="5"/>
    </row>
    <row r="81" spans="4:36" x14ac:dyDescent="0.35">
      <c r="D81" s="5"/>
      <c r="F81" s="5"/>
      <c r="G81" s="5"/>
      <c r="H81" s="5"/>
      <c r="I81" s="5"/>
      <c r="J81" s="5"/>
      <c r="K81" s="5"/>
      <c r="L81" s="5"/>
      <c r="Y81" s="5"/>
      <c r="Z81" s="29" t="s">
        <v>261</v>
      </c>
      <c r="AA81" s="29" t="s">
        <v>396</v>
      </c>
      <c r="AB81" s="120" t="s">
        <v>110</v>
      </c>
      <c r="AC81" s="120" t="str">
        <f>AC80</f>
        <v>D3. Recursos humanos</v>
      </c>
      <c r="AD81" s="6"/>
      <c r="AE81" s="6"/>
      <c r="AF81" s="6"/>
      <c r="AG81" s="5"/>
      <c r="AH81" s="5"/>
      <c r="AI81" s="5"/>
      <c r="AJ81" s="5"/>
    </row>
    <row r="82" spans="4:36" x14ac:dyDescent="0.35">
      <c r="D82" s="5"/>
      <c r="F82" s="5"/>
      <c r="G82" s="5"/>
      <c r="H82" s="5"/>
      <c r="I82" s="5"/>
      <c r="J82" s="5"/>
      <c r="K82" s="5"/>
      <c r="L82" s="5"/>
      <c r="Y82" s="5"/>
      <c r="Z82" s="29" t="s">
        <v>261</v>
      </c>
      <c r="AA82" s="29" t="s">
        <v>397</v>
      </c>
      <c r="AB82" s="120" t="s">
        <v>111</v>
      </c>
      <c r="AC82" s="120" t="str">
        <f>AC81</f>
        <v>D3. Recursos humanos</v>
      </c>
      <c r="AD82" s="6"/>
      <c r="AE82" s="6"/>
      <c r="AF82" s="6"/>
      <c r="AG82" s="5"/>
      <c r="AH82" s="5"/>
      <c r="AI82" s="5"/>
      <c r="AJ82" s="5"/>
    </row>
    <row r="83" spans="4:36" x14ac:dyDescent="0.35">
      <c r="D83" s="5"/>
      <c r="F83" s="5"/>
      <c r="G83" s="5"/>
      <c r="H83" s="5"/>
      <c r="I83" s="5"/>
      <c r="J83" s="5"/>
      <c r="K83" s="5"/>
      <c r="L83" s="5"/>
      <c r="Y83" s="5"/>
      <c r="Z83" s="29" t="s">
        <v>261</v>
      </c>
      <c r="AA83" s="29" t="s">
        <v>398</v>
      </c>
      <c r="AB83" s="120" t="s">
        <v>112</v>
      </c>
      <c r="AC83" s="120" t="str">
        <f>AC82</f>
        <v>D3. Recursos humanos</v>
      </c>
      <c r="AD83" s="6"/>
      <c r="AE83" s="6"/>
      <c r="AF83" s="6"/>
      <c r="AG83" s="5"/>
      <c r="AH83" s="5"/>
      <c r="AI83" s="5"/>
      <c r="AJ83" s="5"/>
    </row>
    <row r="84" spans="4:36" x14ac:dyDescent="0.35">
      <c r="D84" s="5"/>
      <c r="F84" s="5"/>
      <c r="G84" s="5"/>
      <c r="H84" s="5"/>
      <c r="I84" s="5"/>
      <c r="J84" s="5"/>
      <c r="K84" s="5"/>
      <c r="L84" s="5"/>
      <c r="Y84" s="5"/>
      <c r="Z84" s="29" t="s">
        <v>261</v>
      </c>
      <c r="AA84" s="29" t="s">
        <v>399</v>
      </c>
      <c r="AB84" s="120" t="s">
        <v>113</v>
      </c>
      <c r="AC84" s="120" t="str">
        <f>K13</f>
        <v>R1. Gestión de emergencias sanitarias</v>
      </c>
      <c r="AD84" s="6"/>
      <c r="AE84" s="6"/>
      <c r="AF84" s="6"/>
      <c r="AG84" s="5"/>
      <c r="AH84" s="5"/>
      <c r="AI84" s="5"/>
      <c r="AJ84" s="5"/>
    </row>
    <row r="85" spans="4:36" x14ac:dyDescent="0.35">
      <c r="D85" s="5"/>
      <c r="F85" s="5"/>
      <c r="G85" s="5"/>
      <c r="H85" s="5"/>
      <c r="I85" s="5"/>
      <c r="J85" s="5"/>
      <c r="K85" s="5"/>
      <c r="L85" s="5"/>
      <c r="Y85" s="5"/>
      <c r="Z85" s="29" t="s">
        <v>261</v>
      </c>
      <c r="AA85" s="29" t="s">
        <v>400</v>
      </c>
      <c r="AB85" s="120" t="s">
        <v>114</v>
      </c>
      <c r="AC85" s="120" t="str">
        <f>K13</f>
        <v>R1. Gestión de emergencias sanitarias</v>
      </c>
      <c r="AD85" s="6"/>
      <c r="AE85" s="6"/>
      <c r="AF85" s="6"/>
      <c r="AG85" s="5"/>
      <c r="AH85" s="5"/>
      <c r="AI85" s="5"/>
      <c r="AJ85" s="5"/>
    </row>
    <row r="86" spans="4:36" x14ac:dyDescent="0.35">
      <c r="D86" s="5"/>
      <c r="F86" s="5"/>
      <c r="G86" s="5"/>
      <c r="H86" s="5"/>
      <c r="I86" s="5"/>
      <c r="J86" s="5"/>
      <c r="K86" s="5"/>
      <c r="L86" s="5"/>
      <c r="Y86" s="5"/>
      <c r="Z86" s="29" t="s">
        <v>261</v>
      </c>
      <c r="AA86" s="29" t="s">
        <v>401</v>
      </c>
      <c r="AB86" s="120" t="s">
        <v>115</v>
      </c>
      <c r="AC86" s="120" t="str">
        <f>K13</f>
        <v>R1. Gestión de emergencias sanitarias</v>
      </c>
      <c r="AD86" s="6"/>
      <c r="AE86" s="6"/>
      <c r="AF86" s="6"/>
      <c r="AG86" s="5"/>
      <c r="AH86" s="5"/>
      <c r="AI86" s="5"/>
      <c r="AJ86" s="5"/>
    </row>
    <row r="87" spans="4:36" x14ac:dyDescent="0.35">
      <c r="D87" s="5"/>
      <c r="Z87" s="29" t="s">
        <v>261</v>
      </c>
      <c r="AA87" s="29" t="s">
        <v>402</v>
      </c>
      <c r="AB87" s="120" t="s">
        <v>116</v>
      </c>
      <c r="AC87" s="120" t="str">
        <f>K13</f>
        <v>R1. Gestión de emergencias sanitarias</v>
      </c>
    </row>
    <row r="88" spans="4:36" x14ac:dyDescent="0.35">
      <c r="Z88" s="29" t="s">
        <v>261</v>
      </c>
      <c r="AA88" s="29" t="s">
        <v>403</v>
      </c>
      <c r="AB88" s="120" t="s">
        <v>117</v>
      </c>
      <c r="AC88" s="120" t="str">
        <f>AC87</f>
        <v>R1. Gestión de emergencias sanitarias</v>
      </c>
    </row>
    <row r="89" spans="4:36" x14ac:dyDescent="0.35">
      <c r="Z89" s="29" t="s">
        <v>261</v>
      </c>
      <c r="AA89" s="29" t="s">
        <v>404</v>
      </c>
      <c r="AB89" s="120" t="s">
        <v>118</v>
      </c>
      <c r="AC89" s="120" t="str">
        <f>AC88</f>
        <v>R1. Gestión de emergencias sanitarias</v>
      </c>
    </row>
    <row r="90" spans="4:36" x14ac:dyDescent="0.35">
      <c r="Z90" s="29" t="s">
        <v>261</v>
      </c>
      <c r="AA90" s="29" t="s">
        <v>405</v>
      </c>
      <c r="AB90" s="120" t="s">
        <v>119</v>
      </c>
      <c r="AC90" s="120" t="str">
        <f>K14</f>
        <v>R2. Colaboración entre las autoridades de salud pública y las autoridades de seguridad</v>
      </c>
    </row>
    <row r="91" spans="4:36" x14ac:dyDescent="0.35">
      <c r="Z91" s="29" t="s">
        <v>261</v>
      </c>
      <c r="AA91" s="29" t="s">
        <v>406</v>
      </c>
      <c r="AB91" s="120" t="s">
        <v>120</v>
      </c>
      <c r="AC91" s="120" t="str">
        <f>K15</f>
        <v>R3. Prestación de servicios de salud</v>
      </c>
    </row>
    <row r="92" spans="4:36" x14ac:dyDescent="0.35">
      <c r="Z92" s="29" t="s">
        <v>261</v>
      </c>
      <c r="AA92" s="29" t="s">
        <v>407</v>
      </c>
      <c r="AB92" s="120" t="s">
        <v>121</v>
      </c>
      <c r="AC92" s="120" t="s">
        <v>34</v>
      </c>
    </row>
    <row r="93" spans="4:36" x14ac:dyDescent="0.35">
      <c r="Z93" s="29" t="s">
        <v>261</v>
      </c>
      <c r="AA93" s="29" t="s">
        <v>408</v>
      </c>
      <c r="AB93" s="120" t="s">
        <v>122</v>
      </c>
      <c r="AC93" s="120" t="str">
        <f>AC92</f>
        <v>R3. Health services provision</v>
      </c>
    </row>
    <row r="94" spans="4:36" x14ac:dyDescent="0.35">
      <c r="Z94" s="29" t="s">
        <v>261</v>
      </c>
      <c r="AA94" s="29" t="s">
        <v>409</v>
      </c>
      <c r="AB94" s="120" t="s">
        <v>123</v>
      </c>
      <c r="AC94" s="120" t="str">
        <f>K16</f>
        <v>R4. Prevención y control de las infecciones (PCI)</v>
      </c>
    </row>
    <row r="95" spans="4:36" x14ac:dyDescent="0.35">
      <c r="Z95" s="29" t="s">
        <v>261</v>
      </c>
      <c r="AA95" s="29" t="s">
        <v>410</v>
      </c>
      <c r="AB95" s="120" t="s">
        <v>124</v>
      </c>
      <c r="AC95" s="120" t="str">
        <f>AC94</f>
        <v>R4. Prevención y control de las infecciones (PCI)</v>
      </c>
    </row>
    <row r="96" spans="4:36" x14ac:dyDescent="0.35">
      <c r="Z96" s="29" t="s">
        <v>261</v>
      </c>
      <c r="AA96" s="29" t="s">
        <v>411</v>
      </c>
      <c r="AB96" s="120" t="s">
        <v>125</v>
      </c>
      <c r="AC96" s="120" t="str">
        <f>AC95</f>
        <v>R4. Prevención y control de las infecciones (PCI)</v>
      </c>
    </row>
    <row r="97" spans="19:29" x14ac:dyDescent="0.35">
      <c r="Z97" s="29" t="s">
        <v>261</v>
      </c>
      <c r="AA97" s="29" t="s">
        <v>412</v>
      </c>
      <c r="AB97" s="120" t="s">
        <v>126</v>
      </c>
      <c r="AC97" s="120" t="str">
        <f>K17</f>
        <v>R5. Comunicación de riesgos y participación de la comunidad (CRPC)</v>
      </c>
    </row>
    <row r="98" spans="19:29" x14ac:dyDescent="0.35">
      <c r="Z98" s="29" t="s">
        <v>261</v>
      </c>
      <c r="AA98" s="29" t="s">
        <v>413</v>
      </c>
      <c r="AB98" s="120" t="s">
        <v>127</v>
      </c>
      <c r="AC98" s="120" t="str">
        <f>AC97</f>
        <v>R5. Comunicación de riesgos y participación de la comunidad (CRPC)</v>
      </c>
    </row>
    <row r="99" spans="19:29" x14ac:dyDescent="0.35">
      <c r="Z99" s="29" t="s">
        <v>261</v>
      </c>
      <c r="AA99" s="29" t="s">
        <v>414</v>
      </c>
      <c r="AB99" s="120" t="s">
        <v>128</v>
      </c>
      <c r="AC99" s="120" t="str">
        <f>AC98</f>
        <v>R5. Comunicación de riesgos y participación de la comunidad (CRPC)</v>
      </c>
    </row>
    <row r="100" spans="19:29" x14ac:dyDescent="0.35">
      <c r="Z100" s="29" t="s">
        <v>261</v>
      </c>
      <c r="AA100" s="29" t="s">
        <v>415</v>
      </c>
      <c r="AB100" s="120" t="s">
        <v>129</v>
      </c>
      <c r="AC100" s="120" t="str">
        <f>K18</f>
        <v>PoE. Puntos de entrada (PE) y salud transfronteriza</v>
      </c>
    </row>
    <row r="101" spans="19:29" x14ac:dyDescent="0.35">
      <c r="Z101" s="29" t="s">
        <v>261</v>
      </c>
      <c r="AA101" s="29" t="s">
        <v>416</v>
      </c>
      <c r="AB101" s="120" t="s">
        <v>130</v>
      </c>
      <c r="AC101" s="120" t="str">
        <f>AC100</f>
        <v>PoE. Puntos de entrada (PE) y salud transfronteriza</v>
      </c>
    </row>
    <row r="102" spans="19:29" x14ac:dyDescent="0.35">
      <c r="Z102" s="29" t="s">
        <v>261</v>
      </c>
      <c r="AA102" s="29" t="s">
        <v>417</v>
      </c>
      <c r="AB102" s="120" t="s">
        <v>131</v>
      </c>
      <c r="AC102" s="120" t="str">
        <f>AC101</f>
        <v>PoE. Puntos de entrada (PE) y salud transfronteriza</v>
      </c>
    </row>
    <row r="103" spans="19:29" x14ac:dyDescent="0.35">
      <c r="Z103" s="29" t="s">
        <v>261</v>
      </c>
      <c r="AA103" s="29" t="s">
        <v>418</v>
      </c>
      <c r="AB103" s="120" t="s">
        <v>132</v>
      </c>
      <c r="AC103" s="120" t="str">
        <f>K19</f>
        <v>CE. Eventos químicos</v>
      </c>
    </row>
    <row r="104" spans="19:29" x14ac:dyDescent="0.35">
      <c r="Z104" s="29" t="s">
        <v>261</v>
      </c>
      <c r="AA104" s="29" t="s">
        <v>419</v>
      </c>
      <c r="AB104" s="120" t="s">
        <v>133</v>
      </c>
      <c r="AC104" s="120" t="str">
        <f>AC103</f>
        <v>CE. Eventos químicos</v>
      </c>
    </row>
    <row r="105" spans="19:29" x14ac:dyDescent="0.35">
      <c r="Z105" s="29" t="s">
        <v>261</v>
      </c>
      <c r="AA105" s="29" t="s">
        <v>420</v>
      </c>
      <c r="AB105" s="120" t="s">
        <v>134</v>
      </c>
      <c r="AC105" s="120" t="str">
        <f>K20</f>
        <v>RE. Emergenicas por radiación</v>
      </c>
    </row>
    <row r="106" spans="19:29" x14ac:dyDescent="0.35">
      <c r="Z106" s="29" t="s">
        <v>261</v>
      </c>
      <c r="AA106" s="29" t="s">
        <v>421</v>
      </c>
      <c r="AB106" s="120" t="s">
        <v>135</v>
      </c>
      <c r="AC106" s="120" t="str">
        <f>AC105</f>
        <v>RE. Emergenicas por radiación</v>
      </c>
    </row>
    <row r="107" spans="19:29" x14ac:dyDescent="0.35">
      <c r="Z107" s="29" t="s">
        <v>66</v>
      </c>
      <c r="AA107" s="29" t="s">
        <v>422</v>
      </c>
      <c r="AB107" s="120" t="s">
        <v>136</v>
      </c>
      <c r="AC107" s="120" t="str">
        <f>I2</f>
        <v>C1. Instrumentos políticos, jurídicos y normativos para la aplicación del RSI</v>
      </c>
    </row>
    <row r="108" spans="19:29" x14ac:dyDescent="0.35">
      <c r="Z108" s="29" t="s">
        <v>66</v>
      </c>
      <c r="AA108" s="29" t="s">
        <v>423</v>
      </c>
      <c r="AB108" s="120" t="s">
        <v>137</v>
      </c>
      <c r="AC108" s="120" t="str">
        <f>AC107</f>
        <v>C1. Instrumentos políticos, jurídicos y normativos para la aplicación del RSI</v>
      </c>
    </row>
    <row r="109" spans="19:29" x14ac:dyDescent="0.35">
      <c r="Z109" s="29" t="s">
        <v>66</v>
      </c>
      <c r="AA109" s="29" t="s">
        <v>424</v>
      </c>
      <c r="AB109" s="120" t="s">
        <v>138</v>
      </c>
      <c r="AC109" s="120" t="str">
        <f>I3</f>
        <v>C2. Coordinación del RSI, funciones del centro nacional de enlace para el RSI y promoción</v>
      </c>
    </row>
    <row r="110" spans="19:29" x14ac:dyDescent="0.35">
      <c r="Z110" s="29" t="s">
        <v>66</v>
      </c>
      <c r="AA110" s="29" t="s">
        <v>425</v>
      </c>
      <c r="AB110" s="120" t="s">
        <v>140</v>
      </c>
      <c r="AC110" s="120" t="str">
        <f>AC109</f>
        <v>C2. Coordinación del RSI, funciones del centro nacional de enlace para el RSI y promoción</v>
      </c>
    </row>
    <row r="111" spans="19:29" x14ac:dyDescent="0.35">
      <c r="S111" s="120"/>
      <c r="T111" s="120"/>
      <c r="U111" s="120"/>
      <c r="V111" s="120"/>
      <c r="Z111" s="29" t="s">
        <v>66</v>
      </c>
      <c r="AA111" s="29" t="s">
        <v>426</v>
      </c>
      <c r="AB111" s="120" t="s">
        <v>139</v>
      </c>
      <c r="AC111" s="120" t="str">
        <f>AC110</f>
        <v>C2. Coordinación del RSI, funciones del centro nacional de enlace para el RSI y promoción</v>
      </c>
    </row>
    <row r="112" spans="19:29" x14ac:dyDescent="0.35">
      <c r="S112" s="120"/>
      <c r="T112" s="120"/>
      <c r="U112" s="120"/>
      <c r="V112" s="120"/>
      <c r="Z112" s="29" t="s">
        <v>66</v>
      </c>
      <c r="AA112" s="29" t="s">
        <v>427</v>
      </c>
      <c r="AB112" s="120" t="s">
        <v>141</v>
      </c>
      <c r="AC112" s="120" t="str">
        <f>I4</f>
        <v>C3. Financiación</v>
      </c>
    </row>
    <row r="113" spans="19:29" x14ac:dyDescent="0.35">
      <c r="S113" s="120"/>
      <c r="T113" s="120"/>
      <c r="U113" s="120"/>
      <c r="V113" s="120"/>
      <c r="Z113" s="29" t="s">
        <v>66</v>
      </c>
      <c r="AA113" s="29" t="s">
        <v>428</v>
      </c>
      <c r="AB113" s="120" t="s">
        <v>142</v>
      </c>
      <c r="AC113" s="120" t="str">
        <f>AC112</f>
        <v>C3. Financiación</v>
      </c>
    </row>
    <row r="114" spans="19:29" x14ac:dyDescent="0.35">
      <c r="S114" s="120"/>
      <c r="T114" s="120"/>
      <c r="U114" s="120"/>
      <c r="V114" s="120"/>
      <c r="Z114" s="29" t="s">
        <v>66</v>
      </c>
      <c r="AA114" s="29" t="s">
        <v>429</v>
      </c>
      <c r="AB114" s="120" t="s">
        <v>147</v>
      </c>
      <c r="AC114" s="120" t="str">
        <f>I5</f>
        <v>C4. Laboratorio</v>
      </c>
    </row>
    <row r="115" spans="19:29" x14ac:dyDescent="0.35">
      <c r="S115" s="120"/>
      <c r="T115" s="120"/>
      <c r="U115" s="120"/>
      <c r="V115" s="120"/>
      <c r="Z115" s="29" t="s">
        <v>66</v>
      </c>
      <c r="AA115" s="29" t="s">
        <v>430</v>
      </c>
      <c r="AB115" s="120" t="s">
        <v>143</v>
      </c>
      <c r="AC115" s="120" t="str">
        <f t="shared" ref="AC115:AC120" si="8">AC114</f>
        <v>C4. Laboratorio</v>
      </c>
    </row>
    <row r="116" spans="19:29" x14ac:dyDescent="0.35">
      <c r="S116" s="120"/>
      <c r="T116" s="120"/>
      <c r="U116" s="120"/>
      <c r="V116" s="120"/>
      <c r="Z116" s="29" t="s">
        <v>66</v>
      </c>
      <c r="AA116" s="29" t="s">
        <v>431</v>
      </c>
      <c r="AB116" s="120" t="s">
        <v>144</v>
      </c>
      <c r="AC116" s="120" t="str">
        <f t="shared" si="8"/>
        <v>C4. Laboratorio</v>
      </c>
    </row>
    <row r="117" spans="19:29" x14ac:dyDescent="0.35">
      <c r="S117" s="120"/>
      <c r="T117" s="120"/>
      <c r="U117" s="120"/>
      <c r="V117" s="120"/>
      <c r="Z117" s="29" t="s">
        <v>66</v>
      </c>
      <c r="AA117" s="29" t="s">
        <v>432</v>
      </c>
      <c r="AB117" s="120" t="s">
        <v>145</v>
      </c>
      <c r="AC117" s="120" t="str">
        <f t="shared" si="8"/>
        <v>C4. Laboratorio</v>
      </c>
    </row>
    <row r="118" spans="19:29" x14ac:dyDescent="0.35">
      <c r="S118" s="120"/>
      <c r="T118" s="120"/>
      <c r="U118" s="120"/>
      <c r="V118" s="120"/>
      <c r="Z118" s="29" t="s">
        <v>66</v>
      </c>
      <c r="AA118" s="29" t="s">
        <v>433</v>
      </c>
      <c r="AB118" s="120" t="s">
        <v>146</v>
      </c>
      <c r="AC118" s="120" t="str">
        <f t="shared" si="8"/>
        <v>C4. Laboratorio</v>
      </c>
    </row>
    <row r="119" spans="19:29" x14ac:dyDescent="0.35">
      <c r="S119" s="120"/>
      <c r="T119" s="120"/>
      <c r="U119" s="120"/>
      <c r="V119" s="120"/>
      <c r="Z119" s="29" t="s">
        <v>66</v>
      </c>
      <c r="AA119" s="29" t="s">
        <v>434</v>
      </c>
      <c r="AB119" s="120" t="s">
        <v>148</v>
      </c>
      <c r="AC119" s="120" t="str">
        <f>I6</f>
        <v>C5. Vigilancia</v>
      </c>
    </row>
    <row r="120" spans="19:29" x14ac:dyDescent="0.35">
      <c r="Z120" s="29" t="s">
        <v>66</v>
      </c>
      <c r="AA120" s="29" t="s">
        <v>435</v>
      </c>
      <c r="AB120" s="120" t="s">
        <v>149</v>
      </c>
      <c r="AC120" s="120" t="str">
        <f t="shared" si="8"/>
        <v>C5. Vigilancia</v>
      </c>
    </row>
    <row r="121" spans="19:29" x14ac:dyDescent="0.35">
      <c r="Z121" s="29" t="s">
        <v>66</v>
      </c>
      <c r="AA121" s="29" t="s">
        <v>436</v>
      </c>
      <c r="AB121" s="120" t="s">
        <v>150</v>
      </c>
      <c r="AC121" s="120" t="str">
        <f>I7</f>
        <v>C6. Recursos humanos</v>
      </c>
    </row>
    <row r="122" spans="19:29" x14ac:dyDescent="0.35">
      <c r="Z122" s="29" t="s">
        <v>66</v>
      </c>
      <c r="AA122" s="29" t="s">
        <v>437</v>
      </c>
      <c r="AB122" s="120" t="s">
        <v>151</v>
      </c>
      <c r="AC122" s="120" t="str">
        <f>AC121</f>
        <v>C6. Recursos humanos</v>
      </c>
    </row>
    <row r="123" spans="19:29" x14ac:dyDescent="0.35">
      <c r="Z123" s="29" t="s">
        <v>66</v>
      </c>
      <c r="AA123" s="29" t="s">
        <v>438</v>
      </c>
      <c r="AB123" s="120" t="s">
        <v>154</v>
      </c>
      <c r="AC123" s="120" t="str">
        <f>I8</f>
        <v>C7. Gestión de emergencias sanitarias</v>
      </c>
    </row>
    <row r="124" spans="19:29" x14ac:dyDescent="0.35">
      <c r="Z124" s="29" t="s">
        <v>66</v>
      </c>
      <c r="AA124" s="29" t="s">
        <v>439</v>
      </c>
      <c r="AB124" s="120" t="s">
        <v>153</v>
      </c>
      <c r="AC124" s="120" t="str">
        <f>AC123</f>
        <v>C7. Gestión de emergencias sanitarias</v>
      </c>
    </row>
    <row r="125" spans="19:29" x14ac:dyDescent="0.35">
      <c r="Z125" s="29" t="s">
        <v>66</v>
      </c>
      <c r="AA125" s="29" t="s">
        <v>440</v>
      </c>
      <c r="AB125" s="120" t="s">
        <v>152</v>
      </c>
      <c r="AC125" s="120" t="str">
        <f>AC124</f>
        <v>C7. Gestión de emergencias sanitarias</v>
      </c>
    </row>
    <row r="126" spans="19:29" x14ac:dyDescent="0.35">
      <c r="Z126" s="29" t="s">
        <v>66</v>
      </c>
      <c r="AA126" s="29" t="s">
        <v>441</v>
      </c>
      <c r="AB126" s="120" t="s">
        <v>155</v>
      </c>
      <c r="AC126" s="120" t="str">
        <f>I9</f>
        <v>C8. Prestación de servicios de salud</v>
      </c>
    </row>
    <row r="127" spans="19:29" x14ac:dyDescent="0.35">
      <c r="Z127" s="29" t="s">
        <v>66</v>
      </c>
      <c r="AA127" s="29" t="s">
        <v>442</v>
      </c>
      <c r="AB127" s="120" t="s">
        <v>156</v>
      </c>
      <c r="AC127" s="120" t="str">
        <f>AC126</f>
        <v>C8. Prestación de servicios de salud</v>
      </c>
    </row>
    <row r="128" spans="19:29" x14ac:dyDescent="0.35">
      <c r="Z128" s="29" t="s">
        <v>66</v>
      </c>
      <c r="AA128" s="29" t="s">
        <v>443</v>
      </c>
      <c r="AB128" s="120" t="s">
        <v>157</v>
      </c>
      <c r="AC128" s="120" t="str">
        <f>I9</f>
        <v>C8. Prestación de servicios de salud</v>
      </c>
    </row>
    <row r="129" spans="26:29" x14ac:dyDescent="0.35">
      <c r="Z129" s="29" t="s">
        <v>66</v>
      </c>
      <c r="AA129" s="29" t="s">
        <v>444</v>
      </c>
      <c r="AB129" s="120" t="s">
        <v>158</v>
      </c>
      <c r="AC129" s="120" t="str">
        <f>I10</f>
        <v>C9. Prevención y control de las infecciones (PCI)</v>
      </c>
    </row>
    <row r="130" spans="26:29" x14ac:dyDescent="0.35">
      <c r="Z130" s="29" t="s">
        <v>66</v>
      </c>
      <c r="AA130" s="29" t="s">
        <v>445</v>
      </c>
      <c r="AB130" s="120" t="s">
        <v>159</v>
      </c>
      <c r="AC130" s="120" t="str">
        <f>AC129</f>
        <v>C9. Prevención y control de las infecciones (PCI)</v>
      </c>
    </row>
    <row r="131" spans="26:29" x14ac:dyDescent="0.35">
      <c r="Z131" s="29" t="s">
        <v>66</v>
      </c>
      <c r="AA131" s="29" t="s">
        <v>446</v>
      </c>
      <c r="AB131" s="120" t="s">
        <v>160</v>
      </c>
      <c r="AC131" s="120" t="str">
        <f>I10</f>
        <v>C9. Prevención y control de las infecciones (PCI)</v>
      </c>
    </row>
    <row r="132" spans="26:29" x14ac:dyDescent="0.35">
      <c r="Z132" s="29" t="s">
        <v>66</v>
      </c>
      <c r="AA132" s="29" t="s">
        <v>447</v>
      </c>
      <c r="AB132" s="120" t="s">
        <v>536</v>
      </c>
      <c r="AC132" s="120" t="str">
        <f>I11</f>
        <v>C10. Comunicación de riesgos y participación de la comunidad (CRPC)</v>
      </c>
    </row>
    <row r="133" spans="26:29" x14ac:dyDescent="0.35">
      <c r="Z133" s="29" t="s">
        <v>66</v>
      </c>
      <c r="AA133" s="29" t="s">
        <v>448</v>
      </c>
      <c r="AB133" s="120" t="s">
        <v>537</v>
      </c>
      <c r="AC133" s="120" t="str">
        <f>AC132</f>
        <v>C10. Comunicación de riesgos y participación de la comunidad (CRPC)</v>
      </c>
    </row>
    <row r="134" spans="26:29" x14ac:dyDescent="0.35">
      <c r="Z134" s="29" t="s">
        <v>66</v>
      </c>
      <c r="AA134" s="28" t="s">
        <v>449</v>
      </c>
      <c r="AB134" s="118" t="s">
        <v>538</v>
      </c>
      <c r="AC134" s="120" t="str">
        <f>AC133</f>
        <v>C10. Comunicación de riesgos y participación de la comunidad (CRPC)</v>
      </c>
    </row>
    <row r="135" spans="26:29" x14ac:dyDescent="0.35">
      <c r="Z135" s="29" t="s">
        <v>66</v>
      </c>
      <c r="AA135" s="28" t="s">
        <v>450</v>
      </c>
      <c r="AB135" s="118" t="s">
        <v>161</v>
      </c>
      <c r="AC135" s="120" t="str">
        <f>I12</f>
        <v>C11. Punto de entrada (PE) y salud transfronteriza</v>
      </c>
    </row>
    <row r="136" spans="26:29" x14ac:dyDescent="0.35">
      <c r="Z136" s="29" t="s">
        <v>66</v>
      </c>
      <c r="AA136" s="28" t="s">
        <v>451</v>
      </c>
      <c r="AB136" s="118" t="s">
        <v>162</v>
      </c>
      <c r="AC136" s="120" t="str">
        <f>AC135</f>
        <v>C11. Punto de entrada (PE) y salud transfronteriza</v>
      </c>
    </row>
    <row r="137" spans="26:29" x14ac:dyDescent="0.35">
      <c r="Z137" s="29" t="s">
        <v>66</v>
      </c>
      <c r="AA137" s="29" t="s">
        <v>452</v>
      </c>
      <c r="AB137" s="120" t="s">
        <v>163</v>
      </c>
      <c r="AC137" s="120" t="str">
        <f>I13</f>
        <v>C12. Enfermedades zoonóticas</v>
      </c>
    </row>
    <row r="138" spans="26:29" x14ac:dyDescent="0.35">
      <c r="Z138" s="29" t="s">
        <v>66</v>
      </c>
      <c r="AA138" s="29" t="s">
        <v>453</v>
      </c>
      <c r="AB138" s="120" t="s">
        <v>164</v>
      </c>
      <c r="AC138" s="120" t="str">
        <f>I14</f>
        <v>C13. Inocuidad de los alimentos</v>
      </c>
    </row>
    <row r="139" spans="26:29" x14ac:dyDescent="0.35">
      <c r="Z139" s="29" t="s">
        <v>66</v>
      </c>
      <c r="AA139" s="29" t="s">
        <v>454</v>
      </c>
      <c r="AB139" s="120" t="s">
        <v>165</v>
      </c>
      <c r="AC139" s="120" t="str">
        <f>I15</f>
        <v>C14. Eventos químicos</v>
      </c>
    </row>
    <row r="140" spans="26:29" x14ac:dyDescent="0.35">
      <c r="Z140" s="29" t="s">
        <v>66</v>
      </c>
      <c r="AA140" s="29" t="s">
        <v>455</v>
      </c>
      <c r="AB140" s="120" t="s">
        <v>166</v>
      </c>
      <c r="AC140" s="120" t="str">
        <f>I16</f>
        <v>C15. Emergenicas por radiación</v>
      </c>
    </row>
    <row r="141" spans="26:29" x14ac:dyDescent="0.35">
      <c r="Z141" s="29" t="s">
        <v>66</v>
      </c>
      <c r="AA141" s="29" t="s">
        <v>80</v>
      </c>
      <c r="AB141" s="120" t="s">
        <v>165</v>
      </c>
      <c r="AC141" s="120" t="str">
        <f>I15</f>
        <v>C14. Eventos químicos</v>
      </c>
    </row>
    <row r="142" spans="26:29" x14ac:dyDescent="0.35">
      <c r="Z142" s="29" t="s">
        <v>66</v>
      </c>
      <c r="AA142" s="29" t="s">
        <v>82</v>
      </c>
      <c r="AB142" s="120" t="s">
        <v>166</v>
      </c>
      <c r="AC142" s="120" t="str">
        <f>I16</f>
        <v>C15. Emergenicas por radiación</v>
      </c>
    </row>
  </sheetData>
  <sortState xmlns:xlrd2="http://schemas.microsoft.com/office/spreadsheetml/2017/richdata2" ref="S111:V119">
    <sortCondition ref="T111:T119"/>
  </sortState>
  <mergeCells count="3">
    <mergeCell ref="AE1:AF1"/>
    <mergeCell ref="A2:A12"/>
    <mergeCell ref="A15:A19"/>
  </mergeCells>
  <phoneticPr fontId="6" type="noConversion"/>
  <conditionalFormatting sqref="AQ2:AQ6">
    <cfRule type="expression" dxfId="19" priority="1" stopIfTrue="1">
      <formula>#REF!=#REF!</formula>
    </cfRule>
    <cfRule type="expression" dxfId="18" priority="2" stopIfTrue="1">
      <formula>#REF!=#REF!</formula>
    </cfRule>
    <cfRule type="expression" dxfId="17" priority="3" stopIfTrue="1">
      <formula>#REF!=#REF!</formula>
    </cfRule>
    <cfRule type="expression" dxfId="16" priority="4" stopIfTrue="1">
      <formula>#REF!=#REF!</formula>
    </cfRule>
  </conditionalFormatting>
  <pageMargins left="0.7" right="0.7" top="0.75" bottom="0.75" header="0.3" footer="0.3"/>
  <pageSetup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C0C71-713C-4B7A-8043-851D4A62B764}">
  <sheetPr>
    <tabColor theme="5"/>
  </sheetPr>
  <dimension ref="A1:Y127"/>
  <sheetViews>
    <sheetView topLeftCell="A25" zoomScaleNormal="100" workbookViewId="0">
      <selection activeCell="C10" sqref="C10"/>
    </sheetView>
  </sheetViews>
  <sheetFormatPr defaultColWidth="9.1796875" defaultRowHeight="14.5" x14ac:dyDescent="0.35"/>
  <cols>
    <col min="1" max="1" width="3.453125" style="29" customWidth="1"/>
    <col min="2" max="2" width="17.1796875" style="29" customWidth="1"/>
    <col min="3" max="3" width="75.54296875" style="29" customWidth="1"/>
    <col min="4" max="4" width="22.81640625" style="29" customWidth="1"/>
    <col min="5" max="5" width="36.1796875" style="29" customWidth="1"/>
    <col min="6" max="6" width="54" style="29" customWidth="1"/>
    <col min="7" max="8" width="9" style="29"/>
  </cols>
  <sheetData>
    <row r="1" spans="1:25" ht="20.5" x14ac:dyDescent="0.35">
      <c r="A1" s="137" t="s">
        <v>171</v>
      </c>
      <c r="B1" s="137"/>
      <c r="C1" s="137"/>
      <c r="D1" s="137"/>
      <c r="E1" s="137"/>
      <c r="F1" s="53"/>
      <c r="G1" s="53"/>
      <c r="H1" s="53"/>
    </row>
    <row r="2" spans="1:25" x14ac:dyDescent="0.35">
      <c r="A2" s="53"/>
      <c r="B2" s="53"/>
      <c r="C2" s="53"/>
      <c r="D2" s="53"/>
      <c r="E2" s="53"/>
      <c r="F2" s="53"/>
      <c r="G2" s="53"/>
      <c r="H2" s="53"/>
    </row>
    <row r="3" spans="1:25" x14ac:dyDescent="0.35">
      <c r="A3" s="74" t="s">
        <v>172</v>
      </c>
      <c r="B3" s="74"/>
      <c r="C3" s="74"/>
      <c r="D3" s="74"/>
      <c r="E3" s="74"/>
      <c r="F3" s="53"/>
      <c r="G3" s="53"/>
      <c r="H3" s="53"/>
    </row>
    <row r="4" spans="1:25" ht="15" thickBot="1" x14ac:dyDescent="0.4">
      <c r="A4" s="53"/>
      <c r="B4" s="53"/>
      <c r="C4" s="53"/>
      <c r="D4" s="53"/>
      <c r="E4" s="53"/>
      <c r="F4" s="53"/>
      <c r="G4" s="53"/>
      <c r="H4" s="53"/>
    </row>
    <row r="5" spans="1:25" x14ac:dyDescent="0.35">
      <c r="A5" s="53"/>
      <c r="B5" s="68" t="s">
        <v>173</v>
      </c>
      <c r="C5" s="69" t="s">
        <v>174</v>
      </c>
      <c r="D5" s="69" t="s">
        <v>175</v>
      </c>
      <c r="E5" s="70" t="s">
        <v>176</v>
      </c>
      <c r="F5" s="53"/>
      <c r="G5" s="53"/>
      <c r="H5" s="53"/>
    </row>
    <row r="6" spans="1:25" x14ac:dyDescent="0.35">
      <c r="A6" s="53"/>
      <c r="B6" s="65" t="s">
        <v>177</v>
      </c>
      <c r="C6" s="64" t="s">
        <v>178</v>
      </c>
      <c r="D6" s="64" t="s">
        <v>179</v>
      </c>
      <c r="E6" s="71" t="s">
        <v>180</v>
      </c>
      <c r="F6" s="53"/>
      <c r="G6" s="53"/>
      <c r="H6" s="53"/>
      <c r="N6" s="53"/>
      <c r="O6" s="53"/>
      <c r="P6" s="53"/>
      <c r="Q6" s="53"/>
      <c r="R6" s="53"/>
      <c r="S6" s="53"/>
      <c r="T6" s="53"/>
      <c r="U6" s="53"/>
      <c r="V6" s="53"/>
      <c r="W6" s="53"/>
      <c r="X6" s="53"/>
      <c r="Y6" s="53"/>
    </row>
    <row r="7" spans="1:25" ht="42" x14ac:dyDescent="0.35">
      <c r="A7" s="53"/>
      <c r="B7" s="65" t="s">
        <v>181</v>
      </c>
      <c r="C7" s="42" t="s">
        <v>182</v>
      </c>
      <c r="D7" s="64" t="s">
        <v>183</v>
      </c>
      <c r="E7" s="71" t="s">
        <v>180</v>
      </c>
      <c r="F7" s="53"/>
      <c r="G7" s="53"/>
      <c r="H7" s="53"/>
      <c r="N7" s="53"/>
      <c r="O7" s="53"/>
      <c r="P7" s="53"/>
      <c r="Q7" s="53"/>
      <c r="R7" s="53"/>
      <c r="S7" s="53"/>
      <c r="T7" s="53"/>
      <c r="U7" s="53"/>
      <c r="V7" s="53"/>
      <c r="W7" s="53"/>
      <c r="X7" s="53"/>
      <c r="Y7" s="53"/>
    </row>
    <row r="8" spans="1:25" ht="168" x14ac:dyDescent="0.35">
      <c r="A8" s="53"/>
      <c r="B8" s="66" t="s">
        <v>184</v>
      </c>
      <c r="C8" s="42" t="s">
        <v>185</v>
      </c>
      <c r="D8" s="64" t="s">
        <v>183</v>
      </c>
      <c r="E8" s="71" t="s">
        <v>180</v>
      </c>
      <c r="F8" s="53"/>
      <c r="G8" s="53"/>
      <c r="H8" s="53"/>
    </row>
    <row r="9" spans="1:25" ht="28" x14ac:dyDescent="0.35">
      <c r="A9" s="53"/>
      <c r="B9" s="66" t="s">
        <v>186</v>
      </c>
      <c r="C9" s="64" t="s">
        <v>187</v>
      </c>
      <c r="D9" s="64" t="s">
        <v>188</v>
      </c>
      <c r="E9" s="71" t="s">
        <v>180</v>
      </c>
      <c r="F9" s="53"/>
      <c r="G9" s="53"/>
      <c r="H9" s="53"/>
    </row>
    <row r="10" spans="1:25" ht="70.5" thickBot="1" x14ac:dyDescent="0.4">
      <c r="A10" s="53"/>
      <c r="B10" s="67" t="s">
        <v>189</v>
      </c>
      <c r="C10" s="72" t="s">
        <v>190</v>
      </c>
      <c r="D10" s="124" t="s">
        <v>191</v>
      </c>
      <c r="E10" s="73" t="s">
        <v>180</v>
      </c>
      <c r="F10" s="53"/>
      <c r="G10" s="53"/>
      <c r="H10" s="53"/>
    </row>
    <row r="11" spans="1:25" x14ac:dyDescent="0.35">
      <c r="A11" s="53"/>
      <c r="B11" s="53"/>
      <c r="C11" s="53"/>
      <c r="D11" s="53"/>
      <c r="E11" s="53"/>
      <c r="F11" s="53"/>
      <c r="G11" s="53"/>
      <c r="H11" s="53"/>
    </row>
    <row r="12" spans="1:25" x14ac:dyDescent="0.35">
      <c r="A12" s="53"/>
      <c r="B12" s="53"/>
      <c r="C12" s="53"/>
      <c r="D12" s="53"/>
      <c r="E12" s="53"/>
      <c r="F12" s="53"/>
      <c r="G12" s="53"/>
      <c r="H12" s="53"/>
    </row>
    <row r="13" spans="1:25" x14ac:dyDescent="0.35">
      <c r="A13" s="97" t="s">
        <v>192</v>
      </c>
      <c r="B13" s="97"/>
      <c r="C13" s="97"/>
      <c r="D13" s="97"/>
      <c r="E13" s="97"/>
      <c r="F13" s="53"/>
      <c r="G13" s="53"/>
      <c r="H13" s="53"/>
    </row>
    <row r="14" spans="1:25" x14ac:dyDescent="0.35">
      <c r="A14" s="53"/>
      <c r="B14" s="53"/>
      <c r="C14" s="53"/>
      <c r="D14" s="53"/>
      <c r="E14" s="53"/>
      <c r="F14" s="53"/>
      <c r="G14" s="53"/>
      <c r="H14" s="53"/>
    </row>
    <row r="15" spans="1:25" ht="30" customHeight="1" x14ac:dyDescent="0.35">
      <c r="A15" s="53"/>
      <c r="B15" s="138" t="s">
        <v>193</v>
      </c>
      <c r="C15" s="138"/>
      <c r="D15" s="138"/>
      <c r="E15" s="138"/>
      <c r="F15" s="53"/>
      <c r="G15" s="53"/>
      <c r="H15" s="53"/>
    </row>
    <row r="16" spans="1:25" ht="15" thickBot="1" x14ac:dyDescent="0.4">
      <c r="A16" s="53"/>
      <c r="B16" s="53"/>
      <c r="C16" s="53"/>
      <c r="D16" s="53"/>
      <c r="E16" s="53"/>
      <c r="F16" s="53"/>
      <c r="G16" s="53"/>
      <c r="H16" s="53"/>
    </row>
    <row r="17" spans="1:25" ht="15" thickBot="1" x14ac:dyDescent="0.4">
      <c r="A17" s="53"/>
      <c r="B17" s="91" t="s">
        <v>173</v>
      </c>
      <c r="C17" s="92" t="s">
        <v>174</v>
      </c>
      <c r="D17" s="92" t="s">
        <v>175</v>
      </c>
      <c r="E17" s="93" t="s">
        <v>194</v>
      </c>
      <c r="F17" s="53"/>
      <c r="G17" s="53"/>
      <c r="H17" s="53"/>
    </row>
    <row r="18" spans="1:25" ht="42" x14ac:dyDescent="0.35">
      <c r="A18" s="53"/>
      <c r="B18" s="77" t="s">
        <v>195</v>
      </c>
      <c r="C18" s="78" t="s">
        <v>196</v>
      </c>
      <c r="D18" s="78" t="s">
        <v>183</v>
      </c>
      <c r="E18" s="79" t="s">
        <v>180</v>
      </c>
      <c r="F18" s="53"/>
      <c r="G18" s="53"/>
      <c r="H18" s="53"/>
    </row>
    <row r="19" spans="1:25" ht="42" x14ac:dyDescent="0.35">
      <c r="A19" s="53"/>
      <c r="B19" s="80" t="s">
        <v>197</v>
      </c>
      <c r="C19" s="75" t="s">
        <v>198</v>
      </c>
      <c r="D19" s="75" t="s">
        <v>183</v>
      </c>
      <c r="E19" s="76" t="s">
        <v>180</v>
      </c>
      <c r="F19" s="53"/>
      <c r="G19" s="53"/>
      <c r="H19" s="53"/>
    </row>
    <row r="20" spans="1:25" ht="84.5" thickBot="1" x14ac:dyDescent="0.4">
      <c r="A20" s="53"/>
      <c r="B20" s="125" t="s">
        <v>199</v>
      </c>
      <c r="C20" s="75" t="s">
        <v>200</v>
      </c>
      <c r="D20" s="94" t="s">
        <v>179</v>
      </c>
      <c r="E20" s="76" t="s">
        <v>180</v>
      </c>
      <c r="F20" s="96"/>
      <c r="G20" s="53"/>
      <c r="H20" s="53"/>
    </row>
    <row r="21" spans="1:25" ht="31.5" thickBot="1" x14ac:dyDescent="0.4">
      <c r="A21" s="53"/>
      <c r="B21" s="80" t="s">
        <v>201</v>
      </c>
      <c r="C21" s="75" t="s">
        <v>202</v>
      </c>
      <c r="D21" s="94" t="s">
        <v>179</v>
      </c>
      <c r="E21" s="76" t="s">
        <v>180</v>
      </c>
      <c r="F21" s="96"/>
      <c r="G21" s="53"/>
      <c r="H21" s="53"/>
    </row>
    <row r="22" spans="1:25" ht="56" x14ac:dyDescent="0.35">
      <c r="A22" s="53"/>
      <c r="B22" s="80" t="s">
        <v>203</v>
      </c>
      <c r="C22" s="75" t="s">
        <v>204</v>
      </c>
      <c r="D22" s="75" t="s">
        <v>205</v>
      </c>
      <c r="E22" s="76" t="s">
        <v>180</v>
      </c>
      <c r="F22" s="96"/>
      <c r="G22" s="53"/>
      <c r="H22" s="53"/>
    </row>
    <row r="23" spans="1:25" ht="31" x14ac:dyDescent="0.35">
      <c r="A23" s="53"/>
      <c r="B23" s="81" t="s">
        <v>206</v>
      </c>
      <c r="C23" s="75" t="s">
        <v>207</v>
      </c>
      <c r="D23" s="75" t="s">
        <v>208</v>
      </c>
      <c r="E23" s="76" t="s">
        <v>209</v>
      </c>
      <c r="F23" s="53"/>
      <c r="G23" s="53"/>
      <c r="H23" s="53"/>
    </row>
    <row r="24" spans="1:25" ht="56" x14ac:dyDescent="0.35">
      <c r="A24" s="53"/>
      <c r="B24" s="81" t="s">
        <v>210</v>
      </c>
      <c r="C24" s="75" t="s">
        <v>211</v>
      </c>
      <c r="D24" s="86" t="s">
        <v>212</v>
      </c>
      <c r="E24" s="76" t="s">
        <v>209</v>
      </c>
      <c r="F24" s="53"/>
      <c r="G24" s="53"/>
      <c r="H24" s="53"/>
      <c r="N24" s="53"/>
      <c r="O24" s="53"/>
      <c r="P24" s="53"/>
      <c r="Q24" s="53"/>
      <c r="R24" s="53"/>
      <c r="S24" s="53"/>
      <c r="T24" s="53"/>
      <c r="U24" s="53"/>
      <c r="V24" s="53"/>
      <c r="W24" s="53"/>
      <c r="X24" s="53"/>
      <c r="Y24" s="53"/>
    </row>
    <row r="25" spans="1:25" ht="196" x14ac:dyDescent="0.35">
      <c r="A25" s="53"/>
      <c r="B25" s="81" t="s">
        <v>213</v>
      </c>
      <c r="C25" s="86" t="s">
        <v>214</v>
      </c>
      <c r="D25" s="75" t="s">
        <v>179</v>
      </c>
      <c r="E25" s="76" t="s">
        <v>180</v>
      </c>
      <c r="F25" s="96"/>
      <c r="G25" s="53"/>
      <c r="H25" s="53"/>
      <c r="N25" s="53"/>
      <c r="O25" s="53"/>
      <c r="P25" s="53"/>
      <c r="Q25" s="53"/>
      <c r="R25" s="53"/>
      <c r="S25" s="53"/>
      <c r="T25" s="53"/>
      <c r="U25" s="53"/>
      <c r="V25" s="53"/>
      <c r="W25" s="53"/>
      <c r="X25" s="53"/>
      <c r="Y25" s="53"/>
    </row>
    <row r="26" spans="1:25" ht="70" x14ac:dyDescent="0.35">
      <c r="A26" s="53"/>
      <c r="B26" s="81" t="s">
        <v>215</v>
      </c>
      <c r="C26" s="75" t="s">
        <v>216</v>
      </c>
      <c r="D26" s="86" t="s">
        <v>212</v>
      </c>
      <c r="E26" s="76" t="s">
        <v>209</v>
      </c>
      <c r="F26" s="53"/>
      <c r="G26" s="53"/>
      <c r="H26" s="53"/>
      <c r="N26" s="53"/>
      <c r="O26" s="53"/>
      <c r="P26" s="53"/>
      <c r="Q26" s="53"/>
      <c r="R26" s="53"/>
      <c r="S26" s="53"/>
      <c r="T26" s="53"/>
      <c r="U26" s="53"/>
      <c r="V26" s="53"/>
      <c r="W26" s="53"/>
      <c r="X26" s="53"/>
      <c r="Y26" s="53"/>
    </row>
    <row r="27" spans="1:25" ht="56" x14ac:dyDescent="0.35">
      <c r="A27" s="53"/>
      <c r="B27" s="82" t="s">
        <v>217</v>
      </c>
      <c r="C27" s="75" t="s">
        <v>218</v>
      </c>
      <c r="D27" s="75" t="s">
        <v>219</v>
      </c>
      <c r="E27" s="76" t="s">
        <v>209</v>
      </c>
      <c r="F27" s="53"/>
      <c r="G27" s="53"/>
      <c r="H27" s="53"/>
    </row>
    <row r="28" spans="1:25" ht="15.5" x14ac:dyDescent="0.35">
      <c r="A28" s="53"/>
      <c r="B28" s="82" t="s">
        <v>220</v>
      </c>
      <c r="C28" s="75" t="s">
        <v>221</v>
      </c>
      <c r="D28" s="86" t="s">
        <v>222</v>
      </c>
      <c r="E28" s="76" t="s">
        <v>209</v>
      </c>
      <c r="F28" s="53"/>
      <c r="G28" s="53"/>
      <c r="H28" s="53"/>
    </row>
    <row r="29" spans="1:25" ht="28" x14ac:dyDescent="0.35">
      <c r="A29" s="53"/>
      <c r="B29" s="83" t="s">
        <v>223</v>
      </c>
      <c r="C29" s="75" t="s">
        <v>224</v>
      </c>
      <c r="D29" s="86" t="s">
        <v>222</v>
      </c>
      <c r="E29" s="76" t="s">
        <v>209</v>
      </c>
      <c r="F29" s="53"/>
      <c r="G29" s="53"/>
      <c r="H29" s="53"/>
    </row>
    <row r="30" spans="1:25" ht="28" x14ac:dyDescent="0.35">
      <c r="A30" s="53"/>
      <c r="B30" s="83" t="s">
        <v>225</v>
      </c>
      <c r="C30" s="75" t="s">
        <v>226</v>
      </c>
      <c r="D30" s="86" t="s">
        <v>222</v>
      </c>
      <c r="E30" s="76" t="s">
        <v>209</v>
      </c>
      <c r="F30" s="53"/>
      <c r="G30" s="53"/>
      <c r="H30" s="53"/>
    </row>
    <row r="31" spans="1:25" ht="56" x14ac:dyDescent="0.35">
      <c r="A31" s="53"/>
      <c r="B31" s="83" t="s">
        <v>227</v>
      </c>
      <c r="C31" s="75" t="s">
        <v>228</v>
      </c>
      <c r="D31" s="75" t="s">
        <v>208</v>
      </c>
      <c r="E31" s="76" t="s">
        <v>229</v>
      </c>
      <c r="F31" s="53"/>
      <c r="G31" s="53"/>
      <c r="H31" s="53"/>
    </row>
    <row r="32" spans="1:25" ht="56" x14ac:dyDescent="0.35">
      <c r="A32" s="53"/>
      <c r="B32" s="84" t="s">
        <v>230</v>
      </c>
      <c r="C32" s="75" t="s">
        <v>231</v>
      </c>
      <c r="D32" s="86" t="s">
        <v>232</v>
      </c>
      <c r="E32" s="76" t="s">
        <v>180</v>
      </c>
      <c r="F32" s="53"/>
      <c r="G32" s="53"/>
      <c r="H32" s="53"/>
    </row>
    <row r="33" spans="1:8" ht="84" x14ac:dyDescent="0.35">
      <c r="A33" s="53"/>
      <c r="B33" s="84" t="s">
        <v>233</v>
      </c>
      <c r="C33" s="75" t="s">
        <v>234</v>
      </c>
      <c r="D33" s="86" t="s">
        <v>235</v>
      </c>
      <c r="E33" s="76" t="s">
        <v>180</v>
      </c>
      <c r="F33" s="53"/>
      <c r="G33" s="53"/>
      <c r="H33" s="53"/>
    </row>
    <row r="34" spans="1:8" ht="42.5" thickBot="1" x14ac:dyDescent="0.4">
      <c r="A34" s="53"/>
      <c r="B34" s="84" t="s">
        <v>236</v>
      </c>
      <c r="C34" s="75" t="s">
        <v>237</v>
      </c>
      <c r="D34" s="75" t="s">
        <v>205</v>
      </c>
      <c r="E34" s="76" t="s">
        <v>180</v>
      </c>
      <c r="F34" s="53"/>
      <c r="G34" s="53"/>
      <c r="H34" s="53"/>
    </row>
    <row r="35" spans="1:8" ht="31" x14ac:dyDescent="0.35">
      <c r="A35" s="53"/>
      <c r="B35" s="84" t="s">
        <v>238</v>
      </c>
      <c r="C35" s="75" t="s">
        <v>239</v>
      </c>
      <c r="D35" s="78" t="s">
        <v>183</v>
      </c>
      <c r="E35" s="76" t="s">
        <v>209</v>
      </c>
      <c r="F35" s="53"/>
      <c r="G35" s="53"/>
      <c r="H35" s="53"/>
    </row>
    <row r="36" spans="1:8" ht="31" x14ac:dyDescent="0.35">
      <c r="A36" s="53"/>
      <c r="B36" s="84" t="s">
        <v>240</v>
      </c>
      <c r="C36" s="75" t="s">
        <v>241</v>
      </c>
      <c r="D36" s="75" t="s">
        <v>205</v>
      </c>
      <c r="E36" s="76" t="s">
        <v>209</v>
      </c>
      <c r="F36" s="53"/>
      <c r="G36" s="53"/>
      <c r="H36" s="53"/>
    </row>
    <row r="37" spans="1:8" ht="31" x14ac:dyDescent="0.35">
      <c r="A37" s="53"/>
      <c r="B37" s="84" t="s">
        <v>242</v>
      </c>
      <c r="C37" s="75" t="s">
        <v>243</v>
      </c>
      <c r="D37" s="75" t="s">
        <v>179</v>
      </c>
      <c r="E37" s="76" t="s">
        <v>180</v>
      </c>
      <c r="F37" s="53"/>
      <c r="G37" s="53"/>
      <c r="H37" s="53"/>
    </row>
    <row r="38" spans="1:8" ht="42" x14ac:dyDescent="0.35">
      <c r="A38" s="53"/>
      <c r="B38" s="84" t="s">
        <v>244</v>
      </c>
      <c r="C38" s="75" t="s">
        <v>245</v>
      </c>
      <c r="D38" s="75"/>
      <c r="E38" s="76" t="s">
        <v>209</v>
      </c>
      <c r="F38" s="53"/>
      <c r="G38" s="53"/>
      <c r="H38" s="53"/>
    </row>
    <row r="39" spans="1:8" ht="47" thickBot="1" x14ac:dyDescent="0.4">
      <c r="A39" s="53"/>
      <c r="B39" s="84" t="s">
        <v>246</v>
      </c>
      <c r="C39" s="75" t="s">
        <v>247</v>
      </c>
      <c r="D39" s="75" t="s">
        <v>248</v>
      </c>
      <c r="E39" s="76" t="s">
        <v>209</v>
      </c>
      <c r="F39" s="53"/>
      <c r="G39" s="53"/>
      <c r="H39" s="53"/>
    </row>
    <row r="40" spans="1:8" ht="31" x14ac:dyDescent="0.35">
      <c r="A40" s="53"/>
      <c r="B40" s="83" t="s">
        <v>249</v>
      </c>
      <c r="C40" s="75" t="s">
        <v>250</v>
      </c>
      <c r="D40" s="78" t="s">
        <v>183</v>
      </c>
      <c r="E40" s="76" t="s">
        <v>209</v>
      </c>
      <c r="F40" s="53"/>
      <c r="G40" s="53"/>
      <c r="H40" s="53"/>
    </row>
    <row r="41" spans="1:8" ht="16" thickBot="1" x14ac:dyDescent="0.4">
      <c r="A41" s="53"/>
      <c r="B41" s="85" t="s">
        <v>251</v>
      </c>
      <c r="C41" s="94" t="s">
        <v>252</v>
      </c>
      <c r="D41" s="94" t="s">
        <v>179</v>
      </c>
      <c r="E41" s="95" t="s">
        <v>209</v>
      </c>
      <c r="F41" s="53"/>
      <c r="G41" s="53"/>
      <c r="H41" s="53"/>
    </row>
    <row r="42" spans="1:8" x14ac:dyDescent="0.35">
      <c r="A42" s="53"/>
      <c r="B42" s="53"/>
      <c r="C42" s="53"/>
      <c r="D42" s="53"/>
      <c r="E42" s="53"/>
      <c r="F42" s="53"/>
      <c r="G42" s="53"/>
      <c r="H42" s="53"/>
    </row>
    <row r="43" spans="1:8" x14ac:dyDescent="0.35">
      <c r="A43" s="53"/>
      <c r="B43" s="53"/>
      <c r="C43" s="53"/>
      <c r="D43" s="53"/>
      <c r="E43" s="53"/>
      <c r="F43" s="53"/>
      <c r="G43" s="53"/>
      <c r="H43" s="53"/>
    </row>
    <row r="44" spans="1:8" x14ac:dyDescent="0.35">
      <c r="A44" s="53"/>
      <c r="B44" s="53"/>
      <c r="C44" s="53"/>
      <c r="D44" s="53"/>
      <c r="E44" s="53"/>
      <c r="F44" s="53"/>
      <c r="G44" s="53"/>
      <c r="H44" s="53"/>
    </row>
    <row r="45" spans="1:8" x14ac:dyDescent="0.35">
      <c r="A45" s="87" t="s">
        <v>253</v>
      </c>
      <c r="B45" s="87"/>
      <c r="C45" s="87"/>
      <c r="D45" s="87"/>
      <c r="E45" s="87"/>
      <c r="F45" s="53"/>
      <c r="G45" s="53"/>
      <c r="H45" s="53"/>
    </row>
    <row r="46" spans="1:8" x14ac:dyDescent="0.35">
      <c r="A46" s="53"/>
      <c r="B46" s="53"/>
      <c r="C46" s="53"/>
      <c r="D46" s="53"/>
      <c r="E46" s="53"/>
      <c r="F46" s="53"/>
      <c r="G46" s="53"/>
      <c r="H46" s="53"/>
    </row>
    <row r="47" spans="1:8" ht="25.5" customHeight="1" x14ac:dyDescent="0.35">
      <c r="A47" s="53"/>
      <c r="B47" s="90" t="s">
        <v>254</v>
      </c>
      <c r="C47" s="53"/>
      <c r="D47" s="53"/>
      <c r="E47" s="53"/>
      <c r="F47" s="53"/>
      <c r="G47" s="53"/>
      <c r="H47" s="53"/>
    </row>
    <row r="48" spans="1:8" s="89" customFormat="1" ht="40.5" customHeight="1" x14ac:dyDescent="0.35">
      <c r="A48" s="88"/>
      <c r="B48" s="138" t="s">
        <v>255</v>
      </c>
      <c r="C48" s="138"/>
      <c r="D48" s="138"/>
      <c r="E48" s="138"/>
      <c r="F48" s="88"/>
      <c r="G48" s="88"/>
      <c r="H48" s="88"/>
    </row>
    <row r="49" spans="1:8" x14ac:dyDescent="0.35">
      <c r="A49" s="53"/>
      <c r="B49" s="53"/>
      <c r="C49" s="53"/>
      <c r="D49" s="53"/>
      <c r="E49" s="53"/>
      <c r="F49" s="53"/>
      <c r="G49" s="53"/>
      <c r="H49" s="53"/>
    </row>
    <row r="50" spans="1:8" x14ac:dyDescent="0.35">
      <c r="A50" s="87" t="s">
        <v>256</v>
      </c>
      <c r="B50" s="87"/>
      <c r="C50" s="87"/>
      <c r="D50" s="87"/>
      <c r="E50" s="87"/>
      <c r="F50" s="53"/>
      <c r="G50" s="53"/>
      <c r="H50" s="53"/>
    </row>
    <row r="51" spans="1:8" x14ac:dyDescent="0.35">
      <c r="A51" s="53"/>
      <c r="B51" s="53"/>
      <c r="C51" s="53"/>
      <c r="D51" s="53"/>
      <c r="E51" s="53"/>
      <c r="F51" s="53"/>
      <c r="G51" s="53"/>
      <c r="H51" s="53"/>
    </row>
    <row r="52" spans="1:8" ht="39" customHeight="1" x14ac:dyDescent="0.35">
      <c r="A52" s="53"/>
      <c r="B52" s="138" t="s">
        <v>257</v>
      </c>
      <c r="C52" s="138"/>
      <c r="D52" s="138"/>
      <c r="E52" s="138"/>
      <c r="F52" s="53"/>
      <c r="G52" s="53"/>
      <c r="H52" s="53"/>
    </row>
    <row r="53" spans="1:8" s="89" customFormat="1" ht="40.5" customHeight="1" x14ac:dyDescent="0.35">
      <c r="A53" s="88"/>
      <c r="B53" s="138" t="s">
        <v>255</v>
      </c>
      <c r="C53" s="138"/>
      <c r="D53" s="138"/>
      <c r="E53" s="138"/>
      <c r="F53" s="88"/>
      <c r="G53" s="88"/>
      <c r="H53" s="88"/>
    </row>
    <row r="54" spans="1:8" x14ac:dyDescent="0.35">
      <c r="A54" s="53"/>
      <c r="B54" s="53"/>
      <c r="C54" s="53"/>
      <c r="D54" s="53"/>
      <c r="E54" s="53"/>
      <c r="F54" s="53"/>
      <c r="G54" s="53"/>
      <c r="H54" s="53"/>
    </row>
    <row r="55" spans="1:8" x14ac:dyDescent="0.35">
      <c r="A55" s="53"/>
      <c r="B55" s="53"/>
      <c r="C55" s="53"/>
      <c r="D55" s="53"/>
      <c r="E55" s="53"/>
      <c r="F55" s="53"/>
      <c r="G55" s="53"/>
      <c r="H55" s="53"/>
    </row>
    <row r="56" spans="1:8" x14ac:dyDescent="0.35">
      <c r="A56" s="53"/>
      <c r="B56" s="53"/>
      <c r="C56" s="53"/>
      <c r="D56" s="53"/>
      <c r="E56" s="53"/>
      <c r="F56" s="53"/>
      <c r="G56" s="53"/>
      <c r="H56" s="53"/>
    </row>
    <row r="57" spans="1:8" x14ac:dyDescent="0.35">
      <c r="A57" s="53"/>
      <c r="B57" s="53"/>
      <c r="C57" s="53"/>
      <c r="D57" s="53"/>
      <c r="E57" s="53"/>
      <c r="F57" s="53"/>
      <c r="G57" s="53"/>
      <c r="H57" s="53"/>
    </row>
    <row r="58" spans="1:8" x14ac:dyDescent="0.35">
      <c r="A58" s="53"/>
      <c r="B58" s="53"/>
      <c r="C58" s="53"/>
      <c r="D58" s="53"/>
      <c r="E58" s="53"/>
      <c r="F58" s="53"/>
      <c r="G58" s="53"/>
      <c r="H58" s="53"/>
    </row>
    <row r="59" spans="1:8" x14ac:dyDescent="0.35">
      <c r="A59" s="53"/>
      <c r="B59" s="53"/>
      <c r="C59" s="53"/>
      <c r="D59" s="53"/>
      <c r="E59" s="53"/>
      <c r="F59" s="53"/>
      <c r="G59" s="53"/>
      <c r="H59" s="53"/>
    </row>
    <row r="60" spans="1:8" x14ac:dyDescent="0.35">
      <c r="A60" s="53"/>
      <c r="B60" s="53"/>
      <c r="C60" s="53"/>
      <c r="D60" s="53"/>
      <c r="E60" s="53"/>
      <c r="F60" s="53"/>
      <c r="G60" s="53"/>
      <c r="H60" s="53"/>
    </row>
    <row r="61" spans="1:8" x14ac:dyDescent="0.35">
      <c r="A61" s="53"/>
      <c r="B61" s="53"/>
      <c r="C61" s="53"/>
      <c r="D61" s="53"/>
      <c r="E61" s="53"/>
      <c r="F61" s="53"/>
      <c r="G61" s="53"/>
      <c r="H61" s="53"/>
    </row>
    <row r="62" spans="1:8" x14ac:dyDescent="0.35">
      <c r="A62" s="53"/>
      <c r="B62" s="53"/>
      <c r="C62" s="53"/>
      <c r="D62" s="53"/>
      <c r="E62" s="53"/>
      <c r="F62" s="53"/>
      <c r="G62" s="53"/>
      <c r="H62" s="53"/>
    </row>
    <row r="63" spans="1:8" x14ac:dyDescent="0.35">
      <c r="A63" s="53"/>
      <c r="B63" s="53"/>
      <c r="C63" s="53"/>
      <c r="D63" s="53"/>
      <c r="E63" s="53"/>
      <c r="F63" s="53"/>
      <c r="G63" s="53"/>
      <c r="H63" s="53"/>
    </row>
    <row r="64" spans="1:8" x14ac:dyDescent="0.35">
      <c r="A64" s="53"/>
      <c r="B64" s="53"/>
      <c r="C64" s="53"/>
      <c r="D64" s="53"/>
      <c r="E64" s="53"/>
      <c r="F64" s="53"/>
      <c r="G64" s="53"/>
      <c r="H64" s="53"/>
    </row>
    <row r="65" spans="1:8" x14ac:dyDescent="0.35">
      <c r="A65" s="53"/>
      <c r="B65" s="53"/>
      <c r="C65" s="53"/>
      <c r="D65" s="53"/>
      <c r="E65" s="53"/>
      <c r="F65" s="53"/>
      <c r="G65" s="53"/>
      <c r="H65" s="53"/>
    </row>
    <row r="66" spans="1:8" x14ac:dyDescent="0.35">
      <c r="A66" s="53"/>
      <c r="B66" s="53"/>
      <c r="C66" s="53"/>
      <c r="D66" s="53"/>
      <c r="E66" s="53"/>
      <c r="F66" s="53"/>
      <c r="G66" s="53"/>
      <c r="H66" s="53"/>
    </row>
    <row r="67" spans="1:8" x14ac:dyDescent="0.35">
      <c r="A67" s="53"/>
      <c r="B67" s="53"/>
      <c r="C67" s="53"/>
      <c r="D67" s="53"/>
      <c r="E67" s="53"/>
      <c r="F67" s="53"/>
      <c r="G67" s="53"/>
      <c r="H67" s="53"/>
    </row>
    <row r="68" spans="1:8" x14ac:dyDescent="0.35">
      <c r="A68" s="53"/>
      <c r="B68" s="53"/>
      <c r="C68" s="53"/>
      <c r="D68" s="53"/>
      <c r="E68" s="53"/>
      <c r="F68" s="53"/>
      <c r="G68" s="53"/>
      <c r="H68" s="53"/>
    </row>
    <row r="69" spans="1:8" x14ac:dyDescent="0.35">
      <c r="A69" s="53"/>
      <c r="B69" s="53"/>
      <c r="C69" s="53"/>
      <c r="D69" s="53"/>
      <c r="E69" s="53"/>
      <c r="F69" s="53"/>
      <c r="G69" s="53"/>
      <c r="H69" s="53"/>
    </row>
    <row r="70" spans="1:8" x14ac:dyDescent="0.35">
      <c r="A70" s="53"/>
      <c r="B70" s="53"/>
      <c r="C70" s="53"/>
      <c r="D70" s="53"/>
      <c r="E70" s="53"/>
      <c r="F70" s="53"/>
      <c r="G70" s="53"/>
      <c r="H70" s="53"/>
    </row>
    <row r="71" spans="1:8" x14ac:dyDescent="0.35">
      <c r="A71" s="53"/>
      <c r="B71" s="53"/>
      <c r="C71" s="53"/>
      <c r="D71" s="53"/>
      <c r="E71" s="53"/>
      <c r="F71" s="53"/>
      <c r="G71" s="53"/>
      <c r="H71" s="53"/>
    </row>
    <row r="72" spans="1:8" x14ac:dyDescent="0.35">
      <c r="A72" s="53"/>
      <c r="B72" s="53"/>
      <c r="C72" s="53"/>
      <c r="D72" s="53"/>
      <c r="E72" s="53"/>
      <c r="F72" s="53"/>
      <c r="G72" s="53"/>
      <c r="H72" s="53"/>
    </row>
    <row r="73" spans="1:8" x14ac:dyDescent="0.35">
      <c r="A73" s="53"/>
      <c r="B73" s="53"/>
      <c r="C73" s="53"/>
      <c r="D73" s="53"/>
      <c r="E73" s="53"/>
      <c r="F73" s="53"/>
      <c r="G73" s="53"/>
      <c r="H73" s="53"/>
    </row>
    <row r="74" spans="1:8" x14ac:dyDescent="0.35">
      <c r="A74" s="53"/>
      <c r="B74" s="53"/>
      <c r="C74" s="53"/>
      <c r="D74" s="53"/>
      <c r="E74" s="53"/>
      <c r="F74" s="53"/>
      <c r="G74" s="53"/>
      <c r="H74" s="53"/>
    </row>
    <row r="75" spans="1:8" x14ac:dyDescent="0.35">
      <c r="A75" s="53"/>
      <c r="B75" s="53"/>
      <c r="C75" s="53"/>
      <c r="D75" s="53"/>
      <c r="E75" s="53"/>
      <c r="F75" s="53"/>
      <c r="G75" s="53"/>
      <c r="H75" s="53"/>
    </row>
    <row r="76" spans="1:8" x14ac:dyDescent="0.35">
      <c r="A76" s="53"/>
      <c r="B76" s="53"/>
      <c r="C76" s="53"/>
      <c r="D76" s="53"/>
      <c r="E76" s="53"/>
      <c r="F76" s="53"/>
      <c r="G76" s="53"/>
      <c r="H76" s="53"/>
    </row>
    <row r="77" spans="1:8" x14ac:dyDescent="0.35">
      <c r="A77" s="53"/>
      <c r="B77" s="53"/>
      <c r="C77" s="53"/>
      <c r="D77" s="53"/>
      <c r="E77" s="53"/>
      <c r="F77" s="53"/>
      <c r="G77" s="53"/>
      <c r="H77" s="53"/>
    </row>
    <row r="78" spans="1:8" x14ac:dyDescent="0.35">
      <c r="A78" s="53"/>
      <c r="B78" s="53"/>
      <c r="C78" s="53"/>
      <c r="D78" s="53"/>
      <c r="E78" s="53"/>
      <c r="F78" s="53"/>
      <c r="G78" s="53"/>
      <c r="H78" s="53"/>
    </row>
    <row r="79" spans="1:8" x14ac:dyDescent="0.35">
      <c r="A79" s="53"/>
      <c r="B79" s="53"/>
      <c r="C79" s="53"/>
      <c r="D79" s="53"/>
      <c r="E79" s="53"/>
      <c r="F79" s="53"/>
      <c r="G79" s="53"/>
      <c r="H79" s="53"/>
    </row>
    <row r="80" spans="1:8" x14ac:dyDescent="0.35">
      <c r="A80" s="53"/>
      <c r="B80" s="53"/>
      <c r="C80" s="53"/>
      <c r="D80" s="53"/>
      <c r="E80" s="53"/>
      <c r="F80" s="53"/>
      <c r="G80" s="53"/>
      <c r="H80" s="53"/>
    </row>
    <row r="81" spans="1:8" x14ac:dyDescent="0.35">
      <c r="A81" s="53"/>
      <c r="B81" s="53"/>
      <c r="C81" s="53"/>
      <c r="D81" s="53"/>
      <c r="E81" s="53"/>
      <c r="F81" s="53"/>
      <c r="G81" s="53"/>
      <c r="H81" s="53"/>
    </row>
    <row r="82" spans="1:8" x14ac:dyDescent="0.35">
      <c r="A82" s="53"/>
      <c r="B82" s="53"/>
      <c r="C82" s="53"/>
      <c r="D82" s="53"/>
      <c r="E82" s="53"/>
      <c r="F82" s="53"/>
      <c r="G82" s="53"/>
      <c r="H82" s="53"/>
    </row>
    <row r="83" spans="1:8" x14ac:dyDescent="0.35">
      <c r="A83" s="53"/>
      <c r="B83" s="53"/>
      <c r="C83" s="53"/>
      <c r="D83" s="53"/>
      <c r="E83" s="53"/>
      <c r="F83" s="53"/>
      <c r="G83" s="53"/>
      <c r="H83" s="53"/>
    </row>
    <row r="84" spans="1:8" x14ac:dyDescent="0.35">
      <c r="A84" s="53"/>
      <c r="B84" s="53"/>
      <c r="C84" s="53"/>
      <c r="D84" s="53"/>
      <c r="E84" s="53"/>
      <c r="F84" s="53"/>
      <c r="G84" s="53"/>
      <c r="H84" s="53"/>
    </row>
    <row r="85" spans="1:8" x14ac:dyDescent="0.35">
      <c r="A85" s="53"/>
      <c r="B85" s="53"/>
      <c r="C85" s="53"/>
      <c r="D85" s="53"/>
      <c r="E85" s="53"/>
      <c r="F85" s="53"/>
      <c r="G85" s="53"/>
      <c r="H85" s="53"/>
    </row>
    <row r="86" spans="1:8" x14ac:dyDescent="0.35">
      <c r="A86" s="53"/>
      <c r="B86" s="53"/>
      <c r="C86" s="53"/>
      <c r="D86" s="53"/>
      <c r="E86" s="53"/>
      <c r="F86" s="53"/>
      <c r="G86" s="53"/>
      <c r="H86" s="53"/>
    </row>
    <row r="87" spans="1:8" x14ac:dyDescent="0.35">
      <c r="A87" s="53"/>
      <c r="B87" s="53"/>
      <c r="C87" s="53"/>
      <c r="D87" s="53"/>
      <c r="E87" s="53"/>
      <c r="F87" s="53"/>
      <c r="G87" s="53"/>
      <c r="H87" s="53"/>
    </row>
    <row r="88" spans="1:8" x14ac:dyDescent="0.35">
      <c r="A88" s="53"/>
      <c r="B88" s="53"/>
      <c r="C88" s="53"/>
      <c r="D88" s="53"/>
      <c r="E88" s="53"/>
      <c r="F88" s="53"/>
      <c r="G88" s="53"/>
      <c r="H88" s="53"/>
    </row>
    <row r="89" spans="1:8" x14ac:dyDescent="0.35">
      <c r="A89" s="53"/>
      <c r="B89" s="53"/>
      <c r="C89" s="53"/>
      <c r="D89" s="53"/>
      <c r="E89" s="53"/>
      <c r="F89" s="53"/>
      <c r="G89" s="53"/>
      <c r="H89" s="53"/>
    </row>
    <row r="90" spans="1:8" x14ac:dyDescent="0.35">
      <c r="A90" s="53"/>
      <c r="B90" s="53"/>
      <c r="C90" s="53"/>
      <c r="D90" s="53"/>
      <c r="E90" s="53"/>
      <c r="F90" s="53"/>
      <c r="G90" s="53"/>
      <c r="H90" s="53"/>
    </row>
    <row r="91" spans="1:8" x14ac:dyDescent="0.35">
      <c r="A91" s="53"/>
      <c r="B91" s="53"/>
      <c r="C91" s="53"/>
      <c r="D91" s="53"/>
      <c r="E91" s="53"/>
      <c r="F91" s="53"/>
      <c r="G91" s="53"/>
      <c r="H91" s="53"/>
    </row>
    <row r="92" spans="1:8" x14ac:dyDescent="0.35">
      <c r="A92" s="53"/>
      <c r="B92" s="53"/>
      <c r="C92" s="53"/>
      <c r="D92" s="53"/>
      <c r="E92" s="53"/>
      <c r="F92" s="53"/>
      <c r="G92" s="53"/>
      <c r="H92" s="53"/>
    </row>
    <row r="93" spans="1:8" x14ac:dyDescent="0.35">
      <c r="A93" s="53"/>
      <c r="B93" s="53"/>
      <c r="C93" s="53"/>
      <c r="D93" s="53"/>
      <c r="E93" s="53"/>
      <c r="F93" s="53"/>
      <c r="G93" s="53"/>
      <c r="H93" s="53"/>
    </row>
    <row r="94" spans="1:8" x14ac:dyDescent="0.35">
      <c r="A94" s="53"/>
      <c r="B94" s="53"/>
      <c r="C94" s="53"/>
      <c r="D94" s="53"/>
      <c r="E94" s="53"/>
      <c r="F94" s="53"/>
      <c r="G94" s="53"/>
      <c r="H94" s="53"/>
    </row>
    <row r="95" spans="1:8" x14ac:dyDescent="0.35">
      <c r="A95" s="53"/>
      <c r="B95" s="53"/>
      <c r="C95" s="53"/>
      <c r="D95" s="53"/>
      <c r="E95" s="53"/>
      <c r="F95" s="53"/>
      <c r="G95" s="53"/>
      <c r="H95" s="53"/>
    </row>
    <row r="96" spans="1:8" x14ac:dyDescent="0.35">
      <c r="A96" s="53"/>
      <c r="B96" s="53"/>
      <c r="C96" s="53"/>
      <c r="D96" s="53"/>
      <c r="E96" s="53"/>
      <c r="F96" s="53"/>
      <c r="G96" s="53"/>
      <c r="H96" s="53"/>
    </row>
    <row r="97" spans="1:8" x14ac:dyDescent="0.35">
      <c r="A97" s="53"/>
      <c r="B97" s="53"/>
      <c r="C97" s="53"/>
      <c r="D97" s="53"/>
      <c r="E97" s="53"/>
      <c r="F97" s="53"/>
      <c r="G97" s="53"/>
      <c r="H97" s="53"/>
    </row>
    <row r="98" spans="1:8" x14ac:dyDescent="0.35">
      <c r="A98" s="53"/>
      <c r="B98" s="53"/>
      <c r="C98" s="53"/>
      <c r="D98" s="53"/>
      <c r="E98" s="53"/>
      <c r="F98" s="53"/>
      <c r="G98" s="53"/>
      <c r="H98" s="53"/>
    </row>
    <row r="99" spans="1:8" x14ac:dyDescent="0.35">
      <c r="A99" s="53"/>
      <c r="B99" s="53"/>
      <c r="C99" s="53"/>
      <c r="D99" s="53"/>
      <c r="E99" s="53"/>
      <c r="F99" s="53"/>
      <c r="G99" s="53"/>
      <c r="H99" s="53"/>
    </row>
    <row r="100" spans="1:8" x14ac:dyDescent="0.35">
      <c r="A100" s="53"/>
      <c r="B100" s="53"/>
      <c r="C100" s="53"/>
      <c r="D100" s="53"/>
      <c r="E100" s="53"/>
      <c r="F100" s="53"/>
      <c r="G100" s="53"/>
      <c r="H100" s="53"/>
    </row>
    <row r="101" spans="1:8" x14ac:dyDescent="0.35">
      <c r="A101" s="53"/>
      <c r="B101" s="53"/>
      <c r="C101" s="53"/>
      <c r="D101" s="53"/>
      <c r="E101" s="53"/>
      <c r="F101" s="53"/>
      <c r="G101" s="53"/>
      <c r="H101" s="53"/>
    </row>
    <row r="102" spans="1:8" x14ac:dyDescent="0.35">
      <c r="A102" s="53"/>
      <c r="B102" s="53"/>
      <c r="C102" s="53"/>
      <c r="D102" s="53"/>
      <c r="E102" s="53"/>
      <c r="F102" s="53"/>
      <c r="G102" s="53"/>
      <c r="H102" s="53"/>
    </row>
    <row r="103" spans="1:8" x14ac:dyDescent="0.35">
      <c r="A103" s="53"/>
      <c r="B103" s="53"/>
      <c r="C103" s="53"/>
      <c r="D103" s="53"/>
      <c r="E103" s="53"/>
      <c r="F103" s="53"/>
      <c r="G103" s="53"/>
      <c r="H103" s="53"/>
    </row>
    <row r="104" spans="1:8" x14ac:dyDescent="0.35">
      <c r="A104" s="53"/>
      <c r="B104" s="53"/>
      <c r="C104" s="53"/>
      <c r="D104" s="53"/>
      <c r="E104" s="53"/>
      <c r="F104" s="53"/>
      <c r="G104" s="53"/>
      <c r="H104" s="53"/>
    </row>
    <row r="105" spans="1:8" x14ac:dyDescent="0.35">
      <c r="A105" s="53"/>
      <c r="B105" s="53"/>
      <c r="C105" s="53"/>
      <c r="D105" s="53"/>
      <c r="E105" s="53"/>
      <c r="F105" s="53"/>
      <c r="G105" s="53"/>
      <c r="H105" s="53"/>
    </row>
    <row r="106" spans="1:8" x14ac:dyDescent="0.35">
      <c r="A106" s="53"/>
      <c r="B106" s="53"/>
      <c r="C106" s="53"/>
      <c r="D106" s="53"/>
      <c r="E106" s="53"/>
      <c r="F106" s="53"/>
      <c r="G106" s="53"/>
      <c r="H106" s="53"/>
    </row>
    <row r="107" spans="1:8" x14ac:dyDescent="0.35">
      <c r="A107" s="53"/>
      <c r="B107" s="53"/>
      <c r="C107" s="53"/>
      <c r="D107" s="53"/>
      <c r="E107" s="53"/>
      <c r="F107" s="53"/>
      <c r="G107" s="53"/>
      <c r="H107" s="53"/>
    </row>
    <row r="108" spans="1:8" x14ac:dyDescent="0.35">
      <c r="A108" s="53"/>
      <c r="B108" s="53"/>
      <c r="C108" s="53"/>
      <c r="D108" s="53"/>
      <c r="E108" s="53"/>
      <c r="F108" s="53"/>
      <c r="G108" s="53"/>
      <c r="H108" s="53"/>
    </row>
    <row r="109" spans="1:8" x14ac:dyDescent="0.35">
      <c r="A109" s="53"/>
      <c r="B109" s="53"/>
      <c r="C109" s="53"/>
      <c r="D109" s="53"/>
      <c r="E109" s="53"/>
      <c r="F109" s="53"/>
      <c r="G109" s="53"/>
      <c r="H109" s="53"/>
    </row>
    <row r="110" spans="1:8" x14ac:dyDescent="0.35">
      <c r="A110" s="53"/>
      <c r="B110" s="53"/>
      <c r="C110" s="53"/>
      <c r="D110" s="53"/>
      <c r="E110" s="53"/>
      <c r="F110" s="53"/>
      <c r="G110" s="53"/>
      <c r="H110" s="53"/>
    </row>
    <row r="111" spans="1:8" x14ac:dyDescent="0.35">
      <c r="A111" s="53"/>
      <c r="B111" s="53"/>
      <c r="C111" s="53"/>
      <c r="D111" s="53"/>
      <c r="E111" s="53"/>
      <c r="F111" s="53"/>
      <c r="G111" s="53"/>
      <c r="H111" s="53"/>
    </row>
    <row r="112" spans="1:8" x14ac:dyDescent="0.35">
      <c r="A112" s="53"/>
      <c r="B112" s="53"/>
      <c r="C112" s="53"/>
      <c r="D112" s="53"/>
      <c r="E112" s="53"/>
      <c r="F112" s="53"/>
      <c r="G112" s="53"/>
      <c r="H112" s="53"/>
    </row>
    <row r="113" spans="1:8" x14ac:dyDescent="0.35">
      <c r="A113" s="53"/>
      <c r="B113" s="53"/>
      <c r="C113" s="53"/>
      <c r="D113" s="53"/>
      <c r="E113" s="53"/>
      <c r="F113" s="53"/>
      <c r="G113" s="53"/>
      <c r="H113" s="53"/>
    </row>
    <row r="114" spans="1:8" x14ac:dyDescent="0.35">
      <c r="A114" s="53"/>
      <c r="B114" s="53"/>
      <c r="C114" s="53"/>
      <c r="D114" s="53"/>
      <c r="E114" s="53"/>
      <c r="F114" s="53"/>
      <c r="G114" s="53"/>
      <c r="H114" s="53"/>
    </row>
    <row r="115" spans="1:8" x14ac:dyDescent="0.35">
      <c r="A115" s="53"/>
      <c r="B115" s="53"/>
      <c r="C115" s="53"/>
      <c r="D115" s="53"/>
      <c r="E115" s="53"/>
      <c r="F115" s="53"/>
      <c r="G115" s="53"/>
      <c r="H115" s="53"/>
    </row>
    <row r="116" spans="1:8" x14ac:dyDescent="0.35">
      <c r="A116" s="53"/>
      <c r="B116" s="53"/>
      <c r="C116" s="53"/>
      <c r="D116" s="53"/>
      <c r="E116" s="53"/>
      <c r="F116" s="53"/>
      <c r="G116" s="53"/>
      <c r="H116" s="53"/>
    </row>
    <row r="117" spans="1:8" x14ac:dyDescent="0.35">
      <c r="A117" s="53"/>
      <c r="B117" s="53"/>
      <c r="C117" s="53"/>
      <c r="D117" s="53"/>
      <c r="E117" s="53"/>
      <c r="F117" s="53"/>
      <c r="G117" s="53"/>
      <c r="H117" s="53"/>
    </row>
    <row r="118" spans="1:8" x14ac:dyDescent="0.35">
      <c r="A118" s="53"/>
      <c r="B118" s="53"/>
      <c r="C118" s="53"/>
      <c r="D118" s="53"/>
      <c r="E118" s="53"/>
      <c r="F118" s="53"/>
      <c r="G118" s="53"/>
      <c r="H118" s="53"/>
    </row>
    <row r="119" spans="1:8" x14ac:dyDescent="0.35">
      <c r="A119" s="53"/>
      <c r="B119" s="53"/>
      <c r="C119" s="53"/>
      <c r="D119" s="53"/>
      <c r="E119" s="53"/>
      <c r="F119" s="53"/>
      <c r="G119" s="53"/>
      <c r="H119" s="53"/>
    </row>
    <row r="120" spans="1:8" x14ac:dyDescent="0.35">
      <c r="A120" s="53"/>
      <c r="B120" s="53"/>
      <c r="C120" s="53"/>
      <c r="D120" s="53"/>
      <c r="E120" s="53"/>
      <c r="F120" s="53"/>
      <c r="G120" s="53"/>
      <c r="H120" s="53"/>
    </row>
    <row r="121" spans="1:8" x14ac:dyDescent="0.35">
      <c r="A121" s="53"/>
      <c r="B121" s="53"/>
      <c r="C121" s="53"/>
      <c r="D121" s="53"/>
      <c r="E121" s="53"/>
      <c r="F121" s="53"/>
      <c r="G121" s="53"/>
      <c r="H121" s="53"/>
    </row>
    <row r="122" spans="1:8" x14ac:dyDescent="0.35">
      <c r="A122" s="53"/>
      <c r="B122" s="53"/>
      <c r="C122" s="53"/>
      <c r="D122" s="53"/>
      <c r="E122" s="53"/>
      <c r="F122" s="53"/>
      <c r="G122" s="53"/>
      <c r="H122" s="53"/>
    </row>
    <row r="123" spans="1:8" x14ac:dyDescent="0.35">
      <c r="A123" s="53"/>
      <c r="B123" s="53"/>
      <c r="C123" s="53"/>
      <c r="D123" s="53"/>
      <c r="E123" s="53"/>
      <c r="F123" s="53"/>
      <c r="G123" s="53"/>
      <c r="H123" s="53"/>
    </row>
    <row r="124" spans="1:8" x14ac:dyDescent="0.35">
      <c r="A124" s="53"/>
      <c r="B124" s="53"/>
      <c r="C124" s="53"/>
      <c r="D124" s="53"/>
      <c r="E124" s="53"/>
      <c r="F124" s="53"/>
      <c r="G124" s="53"/>
      <c r="H124" s="53"/>
    </row>
    <row r="125" spans="1:8" x14ac:dyDescent="0.35">
      <c r="A125" s="53"/>
      <c r="B125" s="53"/>
      <c r="C125" s="53"/>
      <c r="D125" s="53"/>
      <c r="E125" s="53"/>
      <c r="F125" s="53"/>
      <c r="G125" s="53"/>
      <c r="H125" s="53"/>
    </row>
    <row r="126" spans="1:8" x14ac:dyDescent="0.35">
      <c r="A126" s="53"/>
      <c r="B126" s="53"/>
      <c r="C126" s="53"/>
      <c r="D126" s="53"/>
      <c r="E126" s="53"/>
      <c r="F126" s="53"/>
      <c r="G126" s="53"/>
      <c r="H126" s="53"/>
    </row>
    <row r="127" spans="1:8" x14ac:dyDescent="0.35">
      <c r="A127" s="53"/>
      <c r="B127" s="53"/>
      <c r="C127" s="53"/>
      <c r="D127" s="53"/>
      <c r="E127" s="53"/>
      <c r="F127" s="53"/>
      <c r="G127" s="53"/>
      <c r="H127" s="53"/>
    </row>
  </sheetData>
  <mergeCells count="5">
    <mergeCell ref="A1:E1"/>
    <mergeCell ref="B15:E15"/>
    <mergeCell ref="B48:E48"/>
    <mergeCell ref="B52:E52"/>
    <mergeCell ref="B53:E5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2831B-EA06-43B1-85A7-486D519F64A6}">
  <sheetPr>
    <tabColor theme="7"/>
  </sheetPr>
  <dimension ref="A1:P61"/>
  <sheetViews>
    <sheetView workbookViewId="0">
      <selection activeCell="C12" sqref="C12"/>
    </sheetView>
  </sheetViews>
  <sheetFormatPr defaultColWidth="9.1796875" defaultRowHeight="14" x14ac:dyDescent="0.3"/>
  <cols>
    <col min="1" max="1" width="13.26953125" style="29" bestFit="1" customWidth="1"/>
    <col min="2" max="2" width="1.453125" style="29" customWidth="1"/>
    <col min="3" max="3" width="21.453125" style="29" customWidth="1"/>
    <col min="4" max="4" width="2.54296875" style="29" customWidth="1"/>
    <col min="5" max="5" width="24.81640625" style="29" customWidth="1"/>
    <col min="6" max="6" width="1.453125" style="29" customWidth="1"/>
    <col min="7" max="9" width="9.1796875" style="29"/>
    <col min="10" max="10" width="1.1796875" style="29" customWidth="1"/>
    <col min="11" max="16384" width="9.1796875" style="29"/>
  </cols>
  <sheetData>
    <row r="1" spans="1:16" x14ac:dyDescent="0.3">
      <c r="A1" s="53"/>
      <c r="B1" s="53"/>
      <c r="C1" s="53"/>
      <c r="D1" s="53"/>
      <c r="E1" s="53"/>
      <c r="F1" s="53"/>
      <c r="G1" s="53"/>
      <c r="H1" s="53"/>
      <c r="I1" s="53"/>
      <c r="J1" s="53"/>
      <c r="K1" s="53"/>
      <c r="L1" s="53"/>
      <c r="M1" s="53"/>
      <c r="N1" s="53"/>
      <c r="O1" s="53"/>
      <c r="P1" s="53"/>
    </row>
    <row r="2" spans="1:16" ht="14.5" thickBot="1" x14ac:dyDescent="0.35">
      <c r="A2" s="53"/>
      <c r="B2" s="53"/>
      <c r="C2" s="53"/>
      <c r="D2" s="53"/>
      <c r="E2" s="53"/>
      <c r="F2" s="53"/>
      <c r="G2" s="53"/>
      <c r="H2" s="53"/>
      <c r="I2" s="53"/>
      <c r="J2" s="53"/>
      <c r="K2" s="53"/>
      <c r="L2" s="53"/>
      <c r="M2" s="53"/>
      <c r="N2" s="53"/>
      <c r="O2" s="53"/>
      <c r="P2" s="53"/>
    </row>
    <row r="3" spans="1:16" x14ac:dyDescent="0.3">
      <c r="A3" s="53"/>
      <c r="B3" s="54"/>
      <c r="C3" s="55" t="s">
        <v>177</v>
      </c>
      <c r="D3" s="55"/>
      <c r="E3" s="55"/>
      <c r="F3" s="55"/>
      <c r="G3" s="55"/>
      <c r="H3" s="55"/>
      <c r="I3" s="55"/>
      <c r="J3" s="56"/>
      <c r="K3" s="53"/>
      <c r="L3" s="53"/>
      <c r="M3" s="53"/>
      <c r="N3" s="53"/>
      <c r="O3" s="53"/>
      <c r="P3" s="53"/>
    </row>
    <row r="4" spans="1:16" ht="25.5" customHeight="1" x14ac:dyDescent="0.3">
      <c r="A4" s="53"/>
      <c r="B4" s="57"/>
      <c r="C4" s="139" t="s">
        <v>170</v>
      </c>
      <c r="D4" s="139"/>
      <c r="E4" s="139"/>
      <c r="F4" s="139"/>
      <c r="G4" s="139"/>
      <c r="H4" s="139"/>
      <c r="I4" s="139"/>
      <c r="J4" s="58"/>
      <c r="K4" s="53"/>
      <c r="L4" s="53"/>
      <c r="M4" s="53"/>
      <c r="N4" s="53"/>
      <c r="O4" s="53"/>
      <c r="P4" s="53"/>
    </row>
    <row r="5" spans="1:16" ht="7.5" customHeight="1" thickBot="1" x14ac:dyDescent="0.35">
      <c r="A5" s="53"/>
      <c r="B5" s="59"/>
      <c r="C5" s="60"/>
      <c r="D5" s="60"/>
      <c r="E5" s="60"/>
      <c r="F5" s="60"/>
      <c r="G5" s="60"/>
      <c r="H5" s="60"/>
      <c r="I5" s="60"/>
      <c r="J5" s="61"/>
      <c r="K5" s="53"/>
      <c r="L5" s="53"/>
      <c r="M5" s="53"/>
      <c r="N5" s="53"/>
      <c r="O5" s="53"/>
      <c r="P5" s="53"/>
    </row>
    <row r="6" spans="1:16" ht="14.5" thickBot="1" x14ac:dyDescent="0.35">
      <c r="A6" s="53"/>
      <c r="B6" s="53"/>
      <c r="C6" s="53"/>
      <c r="D6" s="53"/>
      <c r="E6" s="53"/>
      <c r="F6" s="53"/>
      <c r="G6" s="53"/>
      <c r="H6" s="53"/>
      <c r="I6" s="53"/>
      <c r="J6" s="53"/>
      <c r="K6" s="53"/>
      <c r="L6" s="53"/>
      <c r="M6" s="53"/>
      <c r="N6" s="53"/>
      <c r="O6" s="53"/>
      <c r="P6" s="53"/>
    </row>
    <row r="7" spans="1:16" x14ac:dyDescent="0.3">
      <c r="A7" s="53"/>
      <c r="B7" s="54"/>
      <c r="C7" s="55" t="s">
        <v>181</v>
      </c>
      <c r="D7" s="55"/>
      <c r="E7" s="55"/>
      <c r="F7" s="56"/>
      <c r="G7" s="53"/>
      <c r="H7" s="53"/>
      <c r="I7" s="53"/>
      <c r="J7" s="53"/>
      <c r="K7" s="53"/>
      <c r="L7" s="53"/>
      <c r="M7" s="53"/>
      <c r="N7" s="53"/>
      <c r="O7" s="53"/>
      <c r="P7" s="53"/>
    </row>
    <row r="8" spans="1:16" x14ac:dyDescent="0.3">
      <c r="A8" s="53"/>
      <c r="B8" s="57"/>
      <c r="C8" s="140" t="s">
        <v>18</v>
      </c>
      <c r="D8" s="140"/>
      <c r="E8" s="140"/>
      <c r="F8" s="58"/>
      <c r="G8" s="53"/>
      <c r="H8" s="53"/>
      <c r="I8" s="53"/>
      <c r="J8" s="53"/>
      <c r="K8" s="53"/>
      <c r="L8" s="53"/>
      <c r="M8" s="53"/>
      <c r="N8" s="53"/>
      <c r="O8" s="53"/>
      <c r="P8" s="53"/>
    </row>
    <row r="9" spans="1:16" ht="6.75" customHeight="1" thickBot="1" x14ac:dyDescent="0.35">
      <c r="A9" s="53"/>
      <c r="B9" s="59"/>
      <c r="C9" s="60"/>
      <c r="D9" s="60"/>
      <c r="E9" s="60"/>
      <c r="F9" s="61"/>
      <c r="G9" s="53"/>
      <c r="H9" s="53"/>
      <c r="I9" s="53"/>
      <c r="J9" s="53"/>
      <c r="K9" s="53"/>
      <c r="L9" s="53"/>
      <c r="M9" s="53"/>
      <c r="N9" s="53"/>
      <c r="O9" s="53"/>
      <c r="P9" s="53"/>
    </row>
    <row r="10" spans="1:16" ht="14.5" thickBot="1" x14ac:dyDescent="0.35">
      <c r="A10" s="53"/>
      <c r="B10" s="53"/>
      <c r="C10" s="53"/>
      <c r="D10" s="53"/>
      <c r="E10" s="53"/>
      <c r="F10" s="53"/>
      <c r="G10" s="53"/>
      <c r="H10" s="53"/>
      <c r="I10" s="53"/>
      <c r="J10" s="53"/>
      <c r="K10" s="53"/>
      <c r="L10" s="53"/>
      <c r="M10" s="53"/>
      <c r="N10" s="53"/>
      <c r="O10" s="53"/>
      <c r="P10" s="53"/>
    </row>
    <row r="11" spans="1:16" x14ac:dyDescent="0.3">
      <c r="A11" s="53"/>
      <c r="B11" s="54"/>
      <c r="C11" s="55" t="s">
        <v>184</v>
      </c>
      <c r="D11" s="55"/>
      <c r="E11" s="55"/>
      <c r="F11" s="56"/>
      <c r="G11" s="53"/>
      <c r="H11" s="53"/>
      <c r="I11" s="53"/>
      <c r="J11" s="53"/>
      <c r="K11" s="53"/>
      <c r="L11" s="53"/>
      <c r="M11" s="53"/>
      <c r="N11" s="53"/>
      <c r="O11" s="53"/>
      <c r="P11" s="53"/>
    </row>
    <row r="12" spans="1:16" ht="55.5" customHeight="1" x14ac:dyDescent="0.3">
      <c r="A12" s="53"/>
      <c r="B12" s="57"/>
      <c r="C12" s="126" t="s">
        <v>259</v>
      </c>
      <c r="D12" s="62"/>
      <c r="E12" s="62"/>
      <c r="F12" s="58"/>
      <c r="G12" s="53"/>
      <c r="H12" s="53"/>
      <c r="I12" s="53"/>
      <c r="J12" s="53"/>
      <c r="K12" s="53"/>
      <c r="L12" s="53"/>
      <c r="M12" s="53"/>
      <c r="N12" s="53"/>
      <c r="O12" s="53"/>
      <c r="P12" s="53"/>
    </row>
    <row r="13" spans="1:16" ht="6.75" customHeight="1" thickBot="1" x14ac:dyDescent="0.35">
      <c r="A13" s="53"/>
      <c r="B13" s="59"/>
      <c r="C13" s="60"/>
      <c r="D13" s="60"/>
      <c r="E13" s="60"/>
      <c r="F13" s="61"/>
      <c r="G13" s="53"/>
      <c r="H13" s="53"/>
      <c r="I13" s="53"/>
      <c r="J13" s="53"/>
      <c r="K13" s="53"/>
      <c r="L13" s="53"/>
      <c r="M13" s="53"/>
      <c r="N13" s="53"/>
      <c r="O13" s="53"/>
      <c r="P13" s="53"/>
    </row>
    <row r="14" spans="1:16" ht="14.5" thickBot="1" x14ac:dyDescent="0.35">
      <c r="A14" s="53"/>
      <c r="B14" s="53"/>
      <c r="C14" s="53"/>
      <c r="D14" s="53"/>
      <c r="E14" s="53"/>
      <c r="F14" s="53"/>
      <c r="G14" s="53"/>
      <c r="H14" s="53"/>
      <c r="I14" s="53"/>
      <c r="J14" s="53"/>
      <c r="K14" s="53"/>
      <c r="L14" s="53"/>
      <c r="M14" s="53"/>
      <c r="N14" s="53"/>
      <c r="O14" s="53"/>
      <c r="P14" s="53"/>
    </row>
    <row r="15" spans="1:16" x14ac:dyDescent="0.3">
      <c r="A15" s="53"/>
      <c r="B15" s="54"/>
      <c r="C15" s="55" t="s">
        <v>258</v>
      </c>
      <c r="D15" s="55"/>
      <c r="E15" s="55"/>
      <c r="F15" s="56"/>
      <c r="G15" s="53"/>
      <c r="H15" s="53"/>
      <c r="I15" s="53"/>
      <c r="J15" s="53"/>
      <c r="K15" s="53"/>
      <c r="L15" s="53"/>
      <c r="M15" s="53"/>
      <c r="N15" s="53"/>
      <c r="O15" s="53"/>
      <c r="P15" s="53"/>
    </row>
    <row r="16" spans="1:16" x14ac:dyDescent="0.3">
      <c r="A16" s="53"/>
      <c r="B16" s="57"/>
      <c r="C16" s="62"/>
      <c r="D16" s="62"/>
      <c r="E16" s="62"/>
      <c r="F16" s="58"/>
      <c r="G16" s="53"/>
      <c r="H16" s="53"/>
      <c r="I16" s="53"/>
      <c r="J16" s="53"/>
      <c r="K16" s="53"/>
      <c r="L16" s="53"/>
      <c r="M16" s="53"/>
      <c r="N16" s="53"/>
      <c r="O16" s="53"/>
      <c r="P16" s="53"/>
    </row>
    <row r="17" spans="1:16" x14ac:dyDescent="0.3">
      <c r="A17" s="53"/>
      <c r="B17" s="57"/>
      <c r="C17" s="62" t="s">
        <v>186</v>
      </c>
      <c r="D17" s="62"/>
      <c r="E17" s="62" t="s">
        <v>189</v>
      </c>
      <c r="F17" s="58"/>
      <c r="G17" s="53"/>
      <c r="H17" s="53"/>
      <c r="I17" s="53"/>
      <c r="J17" s="53"/>
      <c r="K17" s="53"/>
      <c r="L17" s="53"/>
      <c r="M17" s="53"/>
      <c r="N17" s="53"/>
      <c r="O17" s="53"/>
      <c r="P17" s="53"/>
    </row>
    <row r="18" spans="1:16" x14ac:dyDescent="0.3">
      <c r="A18" s="53"/>
      <c r="B18" s="57"/>
      <c r="C18" s="63">
        <v>45292</v>
      </c>
      <c r="D18" s="62"/>
      <c r="E18" s="63">
        <v>47118</v>
      </c>
      <c r="F18" s="58"/>
      <c r="G18" s="53"/>
      <c r="H18" s="53"/>
      <c r="I18" s="53"/>
      <c r="J18" s="53"/>
      <c r="K18" s="53"/>
      <c r="L18" s="53"/>
      <c r="M18" s="53"/>
      <c r="N18" s="53"/>
      <c r="O18" s="53"/>
      <c r="P18" s="53"/>
    </row>
    <row r="19" spans="1:16" x14ac:dyDescent="0.3">
      <c r="A19" s="53"/>
      <c r="B19" s="57"/>
      <c r="C19" s="62"/>
      <c r="D19" s="62"/>
      <c r="E19" s="62"/>
      <c r="F19" s="58"/>
      <c r="G19" s="53"/>
      <c r="H19" s="53"/>
      <c r="I19" s="53"/>
      <c r="J19" s="53"/>
      <c r="K19" s="53"/>
      <c r="L19" s="53"/>
      <c r="M19" s="53"/>
      <c r="N19" s="53"/>
      <c r="O19" s="53"/>
      <c r="P19" s="53"/>
    </row>
    <row r="20" spans="1:16" ht="14.5" thickBot="1" x14ac:dyDescent="0.35">
      <c r="A20" s="53"/>
      <c r="B20" s="59"/>
      <c r="C20" s="60"/>
      <c r="D20" s="60"/>
      <c r="E20" s="60"/>
      <c r="F20" s="61"/>
      <c r="G20" s="53"/>
      <c r="H20" s="53"/>
      <c r="I20" s="53"/>
      <c r="J20" s="53"/>
      <c r="K20" s="53"/>
      <c r="L20" s="53"/>
      <c r="M20" s="53"/>
      <c r="N20" s="53"/>
      <c r="O20" s="53"/>
      <c r="P20" s="53"/>
    </row>
    <row r="21" spans="1:16" x14ac:dyDescent="0.3">
      <c r="A21" s="53"/>
      <c r="B21" s="53"/>
      <c r="C21" s="53"/>
      <c r="D21" s="53"/>
      <c r="E21" s="53"/>
      <c r="F21" s="53"/>
      <c r="G21" s="53"/>
      <c r="H21" s="53"/>
      <c r="I21" s="53"/>
      <c r="J21" s="53"/>
      <c r="K21" s="53"/>
      <c r="L21" s="53"/>
      <c r="M21" s="53"/>
      <c r="N21" s="53"/>
      <c r="O21" s="53"/>
      <c r="P21" s="53"/>
    </row>
    <row r="22" spans="1:16" x14ac:dyDescent="0.3">
      <c r="A22" s="53"/>
      <c r="B22" s="53"/>
      <c r="C22" s="53"/>
      <c r="D22" s="53"/>
      <c r="E22" s="53"/>
      <c r="F22" s="53"/>
      <c r="G22" s="53"/>
      <c r="H22" s="53"/>
      <c r="I22" s="53"/>
      <c r="J22" s="53"/>
      <c r="K22" s="53"/>
      <c r="L22" s="53"/>
      <c r="M22" s="53"/>
      <c r="N22" s="53"/>
      <c r="O22" s="53"/>
      <c r="P22" s="53"/>
    </row>
    <row r="23" spans="1:16" x14ac:dyDescent="0.3">
      <c r="A23" s="53"/>
      <c r="B23" s="53"/>
      <c r="C23" s="53"/>
      <c r="D23" s="53"/>
      <c r="E23" s="53"/>
      <c r="F23" s="53"/>
      <c r="G23" s="53"/>
      <c r="H23" s="53"/>
      <c r="I23" s="53"/>
      <c r="J23" s="53"/>
      <c r="K23" s="53"/>
      <c r="L23" s="53"/>
      <c r="M23" s="53"/>
      <c r="N23" s="53"/>
      <c r="O23" s="53"/>
      <c r="P23" s="53"/>
    </row>
    <row r="24" spans="1:16" x14ac:dyDescent="0.3">
      <c r="A24" s="53"/>
      <c r="B24" s="53"/>
      <c r="C24" s="53"/>
      <c r="D24" s="53"/>
      <c r="E24" s="53"/>
      <c r="F24" s="53"/>
      <c r="G24" s="53"/>
      <c r="H24" s="53"/>
      <c r="I24" s="53"/>
      <c r="J24" s="53"/>
      <c r="K24" s="53"/>
      <c r="L24" s="53"/>
      <c r="M24" s="53"/>
      <c r="N24" s="53"/>
      <c r="O24" s="53"/>
      <c r="P24" s="53"/>
    </row>
    <row r="25" spans="1:16" x14ac:dyDescent="0.3">
      <c r="A25" s="53"/>
      <c r="B25" s="53"/>
      <c r="C25" s="53"/>
      <c r="D25" s="53"/>
      <c r="E25" s="53"/>
      <c r="F25" s="53"/>
      <c r="G25" s="53"/>
      <c r="H25" s="53"/>
      <c r="I25" s="53"/>
      <c r="J25" s="53"/>
      <c r="K25" s="53"/>
      <c r="L25" s="53"/>
      <c r="M25" s="53"/>
      <c r="N25" s="53"/>
      <c r="O25" s="53"/>
      <c r="P25" s="53"/>
    </row>
    <row r="26" spans="1:16" x14ac:dyDescent="0.3">
      <c r="A26" s="53"/>
      <c r="B26" s="53"/>
      <c r="C26" s="53"/>
      <c r="D26" s="53"/>
      <c r="E26" s="53"/>
      <c r="F26" s="53"/>
      <c r="G26" s="53"/>
      <c r="H26" s="53"/>
      <c r="I26" s="53"/>
      <c r="J26" s="53"/>
      <c r="K26" s="53"/>
      <c r="L26" s="53"/>
      <c r="M26" s="53"/>
      <c r="N26" s="53"/>
      <c r="O26" s="53"/>
      <c r="P26" s="53"/>
    </row>
    <row r="27" spans="1:16" x14ac:dyDescent="0.3">
      <c r="A27" s="53"/>
      <c r="B27" s="53"/>
      <c r="C27" s="53"/>
      <c r="D27" s="53"/>
      <c r="E27" s="53"/>
      <c r="F27" s="53"/>
      <c r="G27" s="53"/>
      <c r="H27" s="53"/>
      <c r="I27" s="53"/>
      <c r="J27" s="53"/>
      <c r="K27" s="53"/>
      <c r="L27" s="53"/>
      <c r="M27" s="53"/>
      <c r="N27" s="53"/>
      <c r="O27" s="53"/>
      <c r="P27" s="53"/>
    </row>
    <row r="28" spans="1:16" x14ac:dyDescent="0.3">
      <c r="A28" s="53"/>
      <c r="B28" s="53"/>
      <c r="C28" s="53"/>
      <c r="D28" s="53"/>
      <c r="E28" s="53"/>
      <c r="F28" s="53"/>
      <c r="G28" s="53"/>
      <c r="H28" s="53"/>
      <c r="I28" s="53"/>
      <c r="J28" s="53"/>
      <c r="K28" s="53"/>
      <c r="L28" s="53"/>
      <c r="M28" s="53"/>
      <c r="N28" s="53"/>
      <c r="O28" s="53"/>
      <c r="P28" s="53"/>
    </row>
    <row r="29" spans="1:16" x14ac:dyDescent="0.3">
      <c r="A29" s="53"/>
      <c r="B29" s="53"/>
      <c r="C29" s="53"/>
      <c r="D29" s="53"/>
      <c r="E29" s="53"/>
      <c r="F29" s="53"/>
      <c r="G29" s="53"/>
      <c r="H29" s="53"/>
      <c r="I29" s="53"/>
      <c r="J29" s="53"/>
      <c r="K29" s="53"/>
      <c r="L29" s="53"/>
      <c r="M29" s="53"/>
      <c r="N29" s="53"/>
      <c r="O29" s="53"/>
      <c r="P29" s="53"/>
    </row>
    <row r="30" spans="1:16" x14ac:dyDescent="0.3">
      <c r="A30" s="53"/>
      <c r="B30" s="53"/>
      <c r="C30" s="53"/>
      <c r="D30" s="53"/>
      <c r="E30" s="53"/>
      <c r="F30" s="53"/>
      <c r="G30" s="53"/>
      <c r="H30" s="53"/>
      <c r="I30" s="53"/>
      <c r="J30" s="53"/>
      <c r="K30" s="53"/>
      <c r="L30" s="53"/>
      <c r="M30" s="53"/>
      <c r="N30" s="53"/>
      <c r="O30" s="53"/>
      <c r="P30" s="53"/>
    </row>
    <row r="31" spans="1:16" x14ac:dyDescent="0.3">
      <c r="A31" s="53"/>
      <c r="B31" s="53"/>
      <c r="C31" s="53"/>
      <c r="D31" s="53"/>
      <c r="E31" s="53"/>
      <c r="F31" s="53"/>
      <c r="G31" s="53"/>
      <c r="H31" s="53"/>
      <c r="I31" s="53"/>
      <c r="J31" s="53"/>
      <c r="K31" s="53"/>
      <c r="L31" s="53"/>
      <c r="M31" s="53"/>
      <c r="N31" s="53"/>
      <c r="O31" s="53"/>
      <c r="P31" s="53"/>
    </row>
    <row r="32" spans="1:16" x14ac:dyDescent="0.3">
      <c r="A32" s="53"/>
      <c r="B32" s="53"/>
      <c r="C32" s="53"/>
      <c r="D32" s="53"/>
      <c r="E32" s="53"/>
      <c r="F32" s="53"/>
      <c r="G32" s="53"/>
      <c r="H32" s="53"/>
      <c r="I32" s="53"/>
      <c r="J32" s="53"/>
      <c r="K32" s="53"/>
      <c r="L32" s="53"/>
      <c r="M32" s="53"/>
      <c r="N32" s="53"/>
      <c r="O32" s="53"/>
      <c r="P32" s="53"/>
    </row>
    <row r="33" spans="1:16" x14ac:dyDescent="0.3">
      <c r="A33" s="53"/>
      <c r="B33" s="53"/>
      <c r="C33" s="53"/>
      <c r="D33" s="53"/>
      <c r="E33" s="53"/>
      <c r="F33" s="53"/>
      <c r="G33" s="53"/>
      <c r="H33" s="53"/>
      <c r="I33" s="53"/>
      <c r="J33" s="53"/>
      <c r="K33" s="53"/>
      <c r="L33" s="53"/>
      <c r="M33" s="53"/>
      <c r="N33" s="53"/>
      <c r="O33" s="53"/>
      <c r="P33" s="53"/>
    </row>
    <row r="34" spans="1:16" x14ac:dyDescent="0.3">
      <c r="A34" s="53"/>
      <c r="B34" s="53"/>
      <c r="C34" s="53"/>
      <c r="D34" s="53"/>
      <c r="E34" s="53"/>
      <c r="F34" s="53"/>
      <c r="G34" s="53"/>
      <c r="H34" s="53"/>
      <c r="I34" s="53"/>
      <c r="J34" s="53"/>
      <c r="K34" s="53"/>
      <c r="L34" s="53"/>
      <c r="M34" s="53"/>
      <c r="N34" s="53"/>
      <c r="O34" s="53"/>
      <c r="P34" s="53"/>
    </row>
    <row r="35" spans="1:16" x14ac:dyDescent="0.3">
      <c r="A35" s="53"/>
      <c r="B35" s="53"/>
      <c r="C35" s="53"/>
      <c r="D35" s="53"/>
      <c r="E35" s="53"/>
      <c r="F35" s="53"/>
      <c r="G35" s="53"/>
      <c r="H35" s="53"/>
      <c r="I35" s="53"/>
      <c r="J35" s="53"/>
      <c r="K35" s="53"/>
      <c r="L35" s="53"/>
      <c r="M35" s="53"/>
      <c r="N35" s="53"/>
      <c r="O35" s="53"/>
      <c r="P35" s="53"/>
    </row>
    <row r="36" spans="1:16" x14ac:dyDescent="0.3">
      <c r="A36" s="53"/>
      <c r="B36" s="53"/>
      <c r="C36" s="53"/>
      <c r="D36" s="53"/>
      <c r="E36" s="53"/>
      <c r="F36" s="53"/>
      <c r="G36" s="53"/>
      <c r="H36" s="53"/>
      <c r="I36" s="53"/>
      <c r="J36" s="53"/>
      <c r="K36" s="53"/>
      <c r="L36" s="53"/>
      <c r="M36" s="53"/>
      <c r="N36" s="53"/>
      <c r="O36" s="53"/>
      <c r="P36" s="53"/>
    </row>
    <row r="37" spans="1:16" x14ac:dyDescent="0.3">
      <c r="A37" s="53"/>
      <c r="B37" s="53"/>
      <c r="C37" s="53"/>
      <c r="D37" s="53"/>
      <c r="E37" s="53"/>
      <c r="F37" s="53"/>
      <c r="G37" s="53"/>
      <c r="H37" s="53"/>
      <c r="I37" s="53"/>
      <c r="J37" s="53"/>
      <c r="K37" s="53"/>
      <c r="L37" s="53"/>
      <c r="M37" s="53"/>
      <c r="N37" s="53"/>
      <c r="O37" s="53"/>
      <c r="P37" s="53"/>
    </row>
    <row r="38" spans="1:16" x14ac:dyDescent="0.3">
      <c r="A38" s="53"/>
      <c r="B38" s="53"/>
      <c r="C38" s="53"/>
      <c r="D38" s="53"/>
      <c r="E38" s="53"/>
      <c r="F38" s="53"/>
      <c r="G38" s="53"/>
      <c r="H38" s="53"/>
      <c r="I38" s="53"/>
      <c r="J38" s="53"/>
      <c r="K38" s="53"/>
      <c r="L38" s="53"/>
      <c r="M38" s="53"/>
      <c r="N38" s="53"/>
      <c r="O38" s="53"/>
      <c r="P38" s="53"/>
    </row>
    <row r="39" spans="1:16" x14ac:dyDescent="0.3">
      <c r="A39" s="53"/>
      <c r="B39" s="53"/>
      <c r="C39" s="53"/>
      <c r="D39" s="53"/>
      <c r="E39" s="53"/>
      <c r="F39" s="53"/>
      <c r="G39" s="53"/>
      <c r="H39" s="53"/>
      <c r="I39" s="53"/>
      <c r="J39" s="53"/>
      <c r="K39" s="53"/>
      <c r="L39" s="53"/>
      <c r="M39" s="53"/>
      <c r="N39" s="53"/>
      <c r="O39" s="53"/>
      <c r="P39" s="53"/>
    </row>
    <row r="40" spans="1:16" x14ac:dyDescent="0.3">
      <c r="A40" s="53"/>
      <c r="B40" s="53"/>
      <c r="C40" s="53"/>
      <c r="D40" s="53"/>
      <c r="E40" s="53"/>
      <c r="F40" s="53"/>
      <c r="G40" s="53"/>
      <c r="H40" s="53"/>
      <c r="I40" s="53"/>
      <c r="J40" s="53"/>
      <c r="K40" s="53"/>
      <c r="L40" s="53"/>
      <c r="M40" s="53"/>
      <c r="N40" s="53"/>
      <c r="O40" s="53"/>
      <c r="P40" s="53"/>
    </row>
    <row r="41" spans="1:16" x14ac:dyDescent="0.3">
      <c r="A41" s="53"/>
      <c r="B41" s="53"/>
      <c r="C41" s="53"/>
      <c r="D41" s="53"/>
      <c r="E41" s="53"/>
      <c r="F41" s="53"/>
      <c r="G41" s="53"/>
      <c r="H41" s="53"/>
      <c r="I41" s="53"/>
      <c r="J41" s="53"/>
      <c r="K41" s="53"/>
      <c r="L41" s="53"/>
      <c r="M41" s="53"/>
      <c r="N41" s="53"/>
      <c r="O41" s="53"/>
      <c r="P41" s="53"/>
    </row>
    <row r="42" spans="1:16" x14ac:dyDescent="0.3">
      <c r="A42" s="53"/>
      <c r="B42" s="53"/>
      <c r="C42" s="53"/>
      <c r="D42" s="53"/>
      <c r="E42" s="53"/>
      <c r="F42" s="53"/>
      <c r="G42" s="53"/>
      <c r="H42" s="53"/>
      <c r="I42" s="53"/>
      <c r="J42" s="53"/>
      <c r="K42" s="53"/>
      <c r="L42" s="53"/>
      <c r="M42" s="53"/>
      <c r="N42" s="53"/>
      <c r="O42" s="53"/>
      <c r="P42" s="53"/>
    </row>
    <row r="43" spans="1:16" x14ac:dyDescent="0.3">
      <c r="A43" s="53"/>
      <c r="B43" s="53"/>
      <c r="C43" s="53"/>
      <c r="D43" s="53"/>
      <c r="E43" s="53"/>
      <c r="F43" s="53"/>
      <c r="G43" s="53"/>
      <c r="H43" s="53"/>
      <c r="I43" s="53"/>
      <c r="J43" s="53"/>
      <c r="K43" s="53"/>
      <c r="L43" s="53"/>
      <c r="M43" s="53"/>
      <c r="N43" s="53"/>
      <c r="O43" s="53"/>
      <c r="P43" s="53"/>
    </row>
    <row r="44" spans="1:16" x14ac:dyDescent="0.3">
      <c r="A44" s="53"/>
      <c r="B44" s="53"/>
      <c r="C44" s="53"/>
      <c r="D44" s="53"/>
      <c r="E44" s="53"/>
      <c r="F44" s="53"/>
      <c r="G44" s="53"/>
      <c r="H44" s="53"/>
      <c r="I44" s="53"/>
      <c r="J44" s="53"/>
      <c r="K44" s="53"/>
      <c r="L44" s="53"/>
      <c r="M44" s="53"/>
      <c r="N44" s="53"/>
      <c r="O44" s="53"/>
      <c r="P44" s="53"/>
    </row>
    <row r="45" spans="1:16" x14ac:dyDescent="0.3">
      <c r="A45" s="53"/>
      <c r="B45" s="53"/>
      <c r="C45" s="53"/>
      <c r="D45" s="53"/>
      <c r="E45" s="53"/>
      <c r="F45" s="53"/>
      <c r="G45" s="53"/>
      <c r="H45" s="53"/>
      <c r="I45" s="53"/>
      <c r="J45" s="53"/>
      <c r="K45" s="53"/>
      <c r="L45" s="53"/>
      <c r="M45" s="53"/>
      <c r="N45" s="53"/>
      <c r="O45" s="53"/>
      <c r="P45" s="53"/>
    </row>
    <row r="46" spans="1:16" x14ac:dyDescent="0.3">
      <c r="A46" s="53"/>
      <c r="B46" s="53"/>
      <c r="C46" s="53"/>
      <c r="D46" s="53"/>
      <c r="E46" s="53"/>
      <c r="F46" s="53"/>
      <c r="G46" s="53"/>
      <c r="H46" s="53"/>
      <c r="I46" s="53"/>
      <c r="J46" s="53"/>
      <c r="K46" s="53"/>
      <c r="L46" s="53"/>
      <c r="M46" s="53"/>
      <c r="N46" s="53"/>
      <c r="O46" s="53"/>
      <c r="P46" s="53"/>
    </row>
    <row r="47" spans="1:16" x14ac:dyDescent="0.3">
      <c r="A47" s="53"/>
      <c r="B47" s="53"/>
      <c r="C47" s="53"/>
      <c r="D47" s="53"/>
      <c r="E47" s="53"/>
      <c r="F47" s="53"/>
      <c r="G47" s="53"/>
      <c r="H47" s="53"/>
      <c r="I47" s="53"/>
      <c r="J47" s="53"/>
      <c r="K47" s="53"/>
      <c r="L47" s="53"/>
      <c r="M47" s="53"/>
      <c r="N47" s="53"/>
      <c r="O47" s="53"/>
      <c r="P47" s="53"/>
    </row>
    <row r="48" spans="1:16" x14ac:dyDescent="0.3">
      <c r="A48" s="53"/>
      <c r="B48" s="53"/>
      <c r="C48" s="53"/>
      <c r="D48" s="53"/>
      <c r="E48" s="53"/>
      <c r="F48" s="53"/>
      <c r="G48" s="53"/>
      <c r="H48" s="53"/>
      <c r="I48" s="53"/>
      <c r="J48" s="53"/>
      <c r="K48" s="53"/>
      <c r="L48" s="53"/>
      <c r="M48" s="53"/>
      <c r="N48" s="53"/>
      <c r="O48" s="53"/>
      <c r="P48" s="53"/>
    </row>
    <row r="49" spans="1:16" x14ac:dyDescent="0.3">
      <c r="A49" s="53"/>
      <c r="B49" s="53"/>
      <c r="C49" s="53"/>
      <c r="D49" s="53"/>
      <c r="E49" s="53"/>
      <c r="F49" s="53"/>
      <c r="G49" s="53"/>
      <c r="H49" s="53"/>
      <c r="I49" s="53"/>
      <c r="J49" s="53"/>
      <c r="K49" s="53"/>
      <c r="L49" s="53"/>
      <c r="M49" s="53"/>
      <c r="N49" s="53"/>
      <c r="O49" s="53"/>
      <c r="P49" s="53"/>
    </row>
    <row r="50" spans="1:16" x14ac:dyDescent="0.3">
      <c r="A50" s="53"/>
      <c r="B50" s="53"/>
      <c r="C50" s="53"/>
      <c r="D50" s="53"/>
      <c r="E50" s="53"/>
      <c r="F50" s="53"/>
      <c r="G50" s="53"/>
      <c r="H50" s="53"/>
      <c r="I50" s="53"/>
      <c r="J50" s="53"/>
      <c r="K50" s="53"/>
      <c r="L50" s="53"/>
      <c r="M50" s="53"/>
      <c r="N50" s="53"/>
      <c r="O50" s="53"/>
      <c r="P50" s="53"/>
    </row>
    <row r="51" spans="1:16" x14ac:dyDescent="0.3">
      <c r="A51" s="53"/>
      <c r="B51" s="53"/>
      <c r="C51" s="53"/>
      <c r="D51" s="53"/>
      <c r="E51" s="53"/>
      <c r="F51" s="53"/>
      <c r="G51" s="53"/>
      <c r="H51" s="53"/>
      <c r="I51" s="53"/>
      <c r="J51" s="53"/>
      <c r="K51" s="53"/>
      <c r="L51" s="53"/>
      <c r="M51" s="53"/>
      <c r="N51" s="53"/>
      <c r="O51" s="53"/>
      <c r="P51" s="53"/>
    </row>
    <row r="52" spans="1:16" x14ac:dyDescent="0.3">
      <c r="A52" s="53"/>
      <c r="B52" s="53"/>
      <c r="C52" s="53"/>
      <c r="D52" s="53"/>
      <c r="E52" s="53"/>
      <c r="F52" s="53"/>
      <c r="G52" s="53"/>
      <c r="H52" s="53"/>
      <c r="I52" s="53"/>
      <c r="J52" s="53"/>
      <c r="K52" s="53"/>
      <c r="L52" s="53"/>
      <c r="M52" s="53"/>
      <c r="N52" s="53"/>
      <c r="O52" s="53"/>
      <c r="P52" s="53"/>
    </row>
    <row r="53" spans="1:16" x14ac:dyDescent="0.3">
      <c r="A53" s="53"/>
      <c r="B53" s="53"/>
      <c r="C53" s="53"/>
      <c r="D53" s="53"/>
      <c r="E53" s="53"/>
      <c r="F53" s="53"/>
      <c r="G53" s="53"/>
      <c r="H53" s="53"/>
      <c r="I53" s="53"/>
      <c r="J53" s="53"/>
      <c r="K53" s="53"/>
      <c r="L53" s="53"/>
      <c r="M53" s="53"/>
      <c r="N53" s="53"/>
      <c r="O53" s="53"/>
      <c r="P53" s="53"/>
    </row>
    <row r="54" spans="1:16" x14ac:dyDescent="0.3">
      <c r="A54" s="53"/>
      <c r="B54" s="53"/>
      <c r="C54" s="53"/>
      <c r="D54" s="53"/>
      <c r="E54" s="53"/>
      <c r="F54" s="53"/>
      <c r="G54" s="53"/>
      <c r="H54" s="53"/>
      <c r="I54" s="53"/>
      <c r="J54" s="53"/>
      <c r="K54" s="53"/>
      <c r="L54" s="53"/>
      <c r="M54" s="53"/>
      <c r="N54" s="53"/>
      <c r="O54" s="53"/>
      <c r="P54" s="53"/>
    </row>
    <row r="55" spans="1:16" x14ac:dyDescent="0.3">
      <c r="A55" s="53"/>
      <c r="B55" s="53"/>
      <c r="C55" s="53"/>
      <c r="D55" s="53"/>
      <c r="E55" s="53"/>
      <c r="F55" s="53"/>
      <c r="G55" s="53"/>
      <c r="H55" s="53"/>
      <c r="I55" s="53"/>
      <c r="J55" s="53"/>
      <c r="K55" s="53"/>
      <c r="L55" s="53"/>
      <c r="M55" s="53"/>
      <c r="N55" s="53"/>
      <c r="O55" s="53"/>
      <c r="P55" s="53"/>
    </row>
    <row r="56" spans="1:16" x14ac:dyDescent="0.3">
      <c r="A56" s="53"/>
      <c r="B56" s="53"/>
      <c r="C56" s="53"/>
      <c r="D56" s="53"/>
      <c r="E56" s="53"/>
      <c r="F56" s="53"/>
      <c r="G56" s="53"/>
      <c r="H56" s="53"/>
      <c r="I56" s="53"/>
      <c r="J56" s="53"/>
      <c r="K56" s="53"/>
      <c r="L56" s="53"/>
      <c r="M56" s="53"/>
      <c r="N56" s="53"/>
      <c r="O56" s="53"/>
      <c r="P56" s="53"/>
    </row>
    <row r="57" spans="1:16" x14ac:dyDescent="0.3">
      <c r="A57" s="53"/>
      <c r="B57" s="53"/>
      <c r="C57" s="53"/>
      <c r="D57" s="53"/>
      <c r="E57" s="53"/>
      <c r="F57" s="53"/>
      <c r="G57" s="53"/>
      <c r="H57" s="53"/>
      <c r="I57" s="53"/>
      <c r="J57" s="53"/>
      <c r="K57" s="53"/>
      <c r="L57" s="53"/>
      <c r="M57" s="53"/>
      <c r="N57" s="53"/>
      <c r="O57" s="53"/>
      <c r="P57" s="53"/>
    </row>
    <row r="58" spans="1:16" x14ac:dyDescent="0.3">
      <c r="A58" s="53"/>
      <c r="B58" s="53"/>
      <c r="C58" s="53"/>
      <c r="D58" s="53"/>
      <c r="E58" s="53"/>
      <c r="F58" s="53"/>
      <c r="G58" s="53"/>
      <c r="H58" s="53"/>
      <c r="I58" s="53"/>
      <c r="J58" s="53"/>
      <c r="K58" s="53"/>
      <c r="L58" s="53"/>
      <c r="M58" s="53"/>
      <c r="N58" s="53"/>
      <c r="O58" s="53"/>
      <c r="P58" s="53"/>
    </row>
    <row r="59" spans="1:16" x14ac:dyDescent="0.3">
      <c r="A59" s="53"/>
      <c r="B59" s="53"/>
      <c r="C59" s="53"/>
      <c r="D59" s="53"/>
      <c r="E59" s="53"/>
      <c r="F59" s="53"/>
      <c r="G59" s="53"/>
      <c r="H59" s="53"/>
      <c r="I59" s="53"/>
      <c r="J59" s="53"/>
      <c r="K59" s="53"/>
      <c r="L59" s="53"/>
      <c r="M59" s="53"/>
      <c r="N59" s="53"/>
      <c r="O59" s="53"/>
      <c r="P59" s="53"/>
    </row>
    <row r="60" spans="1:16" x14ac:dyDescent="0.3">
      <c r="A60" s="53"/>
      <c r="B60" s="53"/>
      <c r="C60" s="53"/>
      <c r="D60" s="53"/>
      <c r="E60" s="53"/>
      <c r="F60" s="53"/>
      <c r="G60" s="53"/>
      <c r="H60" s="53"/>
      <c r="I60" s="53"/>
      <c r="J60" s="53"/>
      <c r="K60" s="53"/>
      <c r="L60" s="53"/>
      <c r="M60" s="53"/>
      <c r="N60" s="53"/>
      <c r="O60" s="53"/>
      <c r="P60" s="53"/>
    </row>
    <row r="61" spans="1:16" x14ac:dyDescent="0.3">
      <c r="A61" s="53"/>
      <c r="B61" s="53"/>
      <c r="C61" s="53"/>
      <c r="D61" s="53"/>
      <c r="E61" s="53"/>
      <c r="F61" s="53"/>
      <c r="G61" s="53"/>
      <c r="H61" s="53"/>
      <c r="I61" s="53"/>
      <c r="J61" s="53"/>
      <c r="K61" s="53"/>
      <c r="L61" s="53"/>
      <c r="M61" s="53"/>
      <c r="N61" s="53"/>
      <c r="O61" s="53"/>
      <c r="P61" s="53"/>
    </row>
  </sheetData>
  <mergeCells count="2">
    <mergeCell ref="C4:I4"/>
    <mergeCell ref="C8:E8"/>
  </mergeCell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A07398B5-B84C-4CBC-85C2-BD546FB32B59}">
          <x14:formula1>
            <xm:f>reference_tables!$D$2:$D$4</xm:f>
          </x14:formula1>
          <xm:sqref>C12</xm:sqref>
        </x14:dataValidation>
        <x14:dataValidation type="list" allowBlank="1" showInputMessage="1" showErrorMessage="1" xr:uid="{61415BC4-6877-4BEF-A0BF-D4E1FEFF031C}">
          <x14:formula1>
            <xm:f>reference_tables!$G$2:$G$3</xm:f>
          </x14:formula1>
          <xm:sqref>C8:E8</xm:sqref>
        </x14:dataValidation>
        <x14:dataValidation type="date" allowBlank="1" showInputMessage="1" showErrorMessage="1" xr:uid="{EFA589B4-F1BC-4DA8-96F7-5D7FD08C3949}">
          <x14:formula1>
            <xm:f>reference_tables!BB2</xm:f>
          </x14:formula1>
          <x14:formula2>
            <xm:f>reference_tables!BB3</xm:f>
          </x14:formula2>
          <xm:sqref>E18</xm:sqref>
        </x14:dataValidation>
        <x14:dataValidation type="date" allowBlank="1" showInputMessage="1" showErrorMessage="1" xr:uid="{74F7629E-F165-4C26-91E3-CDD4D9F3724C}">
          <x14:formula1>
            <xm:f>reference_tables!BB2</xm:f>
          </x14:formula1>
          <x14:formula2>
            <xm:f>reference_tables!BB3</xm:f>
          </x14:formula2>
          <xm:sqref>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76111-86A3-44EE-B14F-1BE5EF11BC88}">
  <sheetPr>
    <tabColor theme="9"/>
  </sheetPr>
  <dimension ref="A1:AK102"/>
  <sheetViews>
    <sheetView tabSelected="1" zoomScale="80" zoomScaleNormal="80" workbookViewId="0">
      <selection activeCell="G3" sqref="G3"/>
    </sheetView>
  </sheetViews>
  <sheetFormatPr defaultColWidth="9.1796875" defaultRowHeight="14.5" x14ac:dyDescent="0.35"/>
  <cols>
    <col min="1" max="1" width="43.1796875" customWidth="1"/>
    <col min="2" max="2" width="36.1796875" customWidth="1"/>
    <col min="3" max="3" width="10.26953125" hidden="1" customWidth="1"/>
    <col min="4" max="4" width="55.54296875" customWidth="1"/>
    <col min="5" max="5" width="27.7265625" bestFit="1" customWidth="1"/>
    <col min="6" max="6" width="21" customWidth="1"/>
    <col min="7" max="7" width="15" customWidth="1"/>
    <col min="8" max="8" width="12.54296875" customWidth="1"/>
    <col min="9" max="9" width="79.81640625" customWidth="1"/>
    <col min="10" max="10" width="18" customWidth="1"/>
    <col min="11" max="11" width="18.81640625" customWidth="1"/>
    <col min="12" max="12" width="16.54296875" style="1" bestFit="1" customWidth="1"/>
    <col min="13" max="13" width="14.81640625" customWidth="1"/>
    <col min="14" max="15" width="14" customWidth="1"/>
    <col min="16" max="16" width="14.54296875" customWidth="1"/>
    <col min="17" max="17" width="13" customWidth="1"/>
    <col min="18" max="18" width="17.7265625" customWidth="1"/>
    <col min="19" max="22" width="22" customWidth="1"/>
    <col min="23" max="23" width="20.7265625" customWidth="1"/>
    <col min="24" max="24" width="18.54296875" customWidth="1"/>
    <col min="25" max="25" width="24.7265625" customWidth="1"/>
    <col min="26" max="26" width="11.81640625" customWidth="1"/>
    <col min="27" max="36" width="11.81640625" hidden="1" customWidth="1"/>
    <col min="37" max="37" width="12.453125" customWidth="1"/>
    <col min="38" max="39" width="16.453125" customWidth="1"/>
    <col min="40" max="45" width="9.1796875" customWidth="1"/>
    <col min="46" max="47" width="9" customWidth="1"/>
  </cols>
  <sheetData>
    <row r="1" spans="1:37" s="11" customFormat="1" ht="26.25" customHeight="1" x14ac:dyDescent="0.6">
      <c r="A1" s="144" t="s">
        <v>510</v>
      </c>
      <c r="B1" s="144"/>
      <c r="C1" s="144"/>
      <c r="D1" s="145"/>
      <c r="E1" s="111"/>
      <c r="F1" s="111"/>
      <c r="G1" s="141" t="s">
        <v>514</v>
      </c>
      <c r="H1" s="142"/>
      <c r="I1" s="142"/>
      <c r="J1" s="143"/>
      <c r="K1" s="146" t="s">
        <v>515</v>
      </c>
      <c r="L1" s="147"/>
      <c r="M1" s="148" t="s">
        <v>516</v>
      </c>
      <c r="N1" s="150"/>
      <c r="O1" s="149"/>
      <c r="P1" s="151" t="s">
        <v>456</v>
      </c>
      <c r="Q1" s="152"/>
      <c r="R1" s="152"/>
      <c r="S1" s="152"/>
      <c r="T1" s="152"/>
      <c r="U1" s="152"/>
      <c r="V1" s="152"/>
      <c r="W1" s="153"/>
      <c r="X1" s="148" t="s">
        <v>517</v>
      </c>
      <c r="Y1" s="149"/>
      <c r="Z1" s="15"/>
      <c r="AA1" s="30"/>
      <c r="AB1" s="30"/>
      <c r="AC1" s="30"/>
      <c r="AD1" s="30"/>
      <c r="AE1" s="30"/>
      <c r="AF1" s="30"/>
      <c r="AG1" s="30"/>
      <c r="AH1" s="13"/>
      <c r="AI1" s="13"/>
      <c r="AJ1" s="40"/>
      <c r="AK1" s="13"/>
    </row>
    <row r="2" spans="1:37" s="1" customFormat="1" ht="38.25" customHeight="1" x14ac:dyDescent="0.35">
      <c r="A2" s="98" t="s">
        <v>195</v>
      </c>
      <c r="B2" s="99" t="s">
        <v>197</v>
      </c>
      <c r="C2" s="99" t="s">
        <v>511</v>
      </c>
      <c r="D2" s="99" t="s">
        <v>512</v>
      </c>
      <c r="E2" s="99" t="s">
        <v>201</v>
      </c>
      <c r="F2" s="99" t="s">
        <v>513</v>
      </c>
      <c r="G2" s="100" t="s">
        <v>206</v>
      </c>
      <c r="H2" s="100" t="s">
        <v>210</v>
      </c>
      <c r="I2" s="101" t="s">
        <v>518</v>
      </c>
      <c r="J2" s="102" t="s">
        <v>215</v>
      </c>
      <c r="K2" s="103" t="s">
        <v>217</v>
      </c>
      <c r="L2" s="103" t="s">
        <v>220</v>
      </c>
      <c r="M2" s="104" t="s">
        <v>223</v>
      </c>
      <c r="N2" s="104" t="s">
        <v>225</v>
      </c>
      <c r="O2" s="104" t="s">
        <v>227</v>
      </c>
      <c r="P2" s="105" t="s">
        <v>230</v>
      </c>
      <c r="Q2" s="105" t="s">
        <v>233</v>
      </c>
      <c r="R2" s="105" t="s">
        <v>236</v>
      </c>
      <c r="S2" s="105" t="s">
        <v>238</v>
      </c>
      <c r="T2" s="105" t="s">
        <v>240</v>
      </c>
      <c r="U2" s="105" t="s">
        <v>244</v>
      </c>
      <c r="V2" s="105" t="s">
        <v>242</v>
      </c>
      <c r="W2" s="105" t="s">
        <v>246</v>
      </c>
      <c r="X2" s="104" t="s">
        <v>249</v>
      </c>
      <c r="Y2" s="104" t="s">
        <v>519</v>
      </c>
      <c r="Z2" s="106" t="s">
        <v>520</v>
      </c>
      <c r="AA2" s="107" t="s">
        <v>521</v>
      </c>
      <c r="AB2" s="107" t="s">
        <v>522</v>
      </c>
      <c r="AC2" s="107" t="s">
        <v>523</v>
      </c>
      <c r="AD2" s="107" t="s">
        <v>524</v>
      </c>
      <c r="AE2" s="107" t="s">
        <v>525</v>
      </c>
      <c r="AF2" s="107" t="s">
        <v>526</v>
      </c>
      <c r="AG2" s="107" t="s">
        <v>527</v>
      </c>
      <c r="AH2" s="11" t="s">
        <v>528</v>
      </c>
      <c r="AI2" s="11" t="s">
        <v>529</v>
      </c>
      <c r="AJ2" s="99" t="s">
        <v>530</v>
      </c>
      <c r="AK2" s="11"/>
    </row>
    <row r="3" spans="1:37" s="11" customFormat="1" ht="70" x14ac:dyDescent="0.25">
      <c r="A3" s="113" t="s">
        <v>264</v>
      </c>
      <c r="B3" s="31" t="s">
        <v>422</v>
      </c>
      <c r="C3" s="34"/>
      <c r="D3" s="129"/>
      <c r="E3" s="115"/>
      <c r="F3" s="115"/>
      <c r="G3" s="47" t="str">
        <f>IF(NAPHS_table[[#This Row],[Indicador]]="","",VLOOKUP(NAPHS_table[[#This Row],[Indicador]],Table1[[indicators]:[area]],2,FALSE)&amp;NAPHS_table[[#This Row],[actividad '#2]]&amp;".")</f>
        <v>C01.1.01.</v>
      </c>
      <c r="H3" s="31"/>
      <c r="I3" s="128"/>
      <c r="J3" s="34"/>
      <c r="K3" s="31"/>
      <c r="L3" s="31"/>
      <c r="M3" s="31"/>
      <c r="N3" s="31"/>
      <c r="O3" s="31" t="str">
        <f>IF(M3="","",
IF(N3="","",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3" s="35">
        <v>44946</v>
      </c>
      <c r="Q3" s="35">
        <v>45129</v>
      </c>
      <c r="R3" s="36">
        <v>100000</v>
      </c>
      <c r="S3" s="31" t="s">
        <v>480</v>
      </c>
      <c r="T3" s="112">
        <v>80000</v>
      </c>
      <c r="U3" s="112"/>
      <c r="V3" s="112"/>
      <c r="W3" s="33" t="s">
        <v>7</v>
      </c>
      <c r="X3" s="31" t="s">
        <v>457</v>
      </c>
      <c r="Y3" s="31"/>
      <c r="Z3" s="14">
        <f>_xlfn.IFNA(VLOOKUP(X3,reference_tables!$AE$2:$AF$6,2,FALSE),0%)</f>
        <v>0</v>
      </c>
      <c r="AA3" s="114" t="str">
        <f>IF(VLOOKUP($A3,Table145[[thematic areas]:[indicator 6]],RIGHT(AA$2,1)+2,FALSE)=0,"",VLOOKUP($A3,Table145[[thematic areas]:[indicator 6]],RIGHT(AA$2,1)+2,FALSE))</f>
        <v>C1.1 Instrumentos políticos, jurídicos y normativos</v>
      </c>
      <c r="AB3" s="114" t="str">
        <f>IF(VLOOKUP($A3,Table145[[thematic areas]:[indicator 6]],RIGHT(AB$2,1)+2,FALSE)=0,"",VLOOKUP($A3,Table145[[thematic areas]:[indicator 6]],RIGHT(AB$2,1)+2,FALSE))</f>
        <v>C1.2 Igualdad de género en emergencias sanitarias</v>
      </c>
      <c r="AC3" s="114" t="str">
        <f>IF(VLOOKUP($A3,Table145[[thematic areas]:[indicator 6]],RIGHT(AC$2,1)+2,FALSE)=0,"",VLOOKUP($A3,Table145[[thematic areas]:[indicator 6]],RIGHT(AC$2,1)+2,FALSE))</f>
        <v/>
      </c>
      <c r="AD3" s="114" t="str">
        <f>IF(VLOOKUP($A3,Table145[[thematic areas]:[indicator 6]],RIGHT(AD$2,1)+2,FALSE)=0,"",VLOOKUP($A3,Table145[[thematic areas]:[indicator 6]],RIGHT(AD$2,1)+2,FALSE))</f>
        <v/>
      </c>
      <c r="AE3" s="114" t="str">
        <f>IF(VLOOKUP($A3,Table145[[thematic areas]:[indicator 6]],RIGHT(AE$2,1)+2,FALSE)=0,"",VLOOKUP($A3,Table145[[thematic areas]:[indicator 6]],RIGHT(AE$2,1)+2,FALSE))</f>
        <v/>
      </c>
      <c r="AF3" s="114" t="str">
        <f>IF(VLOOKUP($A3,Table145[[thematic areas]:[indicator 6]],RIGHT(AF$2,1)+2,FALSE)=0,"",VLOOKUP($A3,Table145[[thematic areas]:[indicator 6]],RIGHT(AF$2,1)+2,FALSE))</f>
        <v/>
      </c>
      <c r="AG3" s="114"/>
      <c r="AH3" s="11">
        <v>1</v>
      </c>
      <c r="AI3" s="11" t="str">
        <f>"0"&amp;AH3</f>
        <v>01</v>
      </c>
      <c r="AJ3" s="34">
        <f>IF(VLOOKUP(B3,Table1[[indicators]:[area]],3,FALSE)=A3,1,2)</f>
        <v>1</v>
      </c>
    </row>
    <row r="4" spans="1:37" s="11" customFormat="1" x14ac:dyDescent="0.35">
      <c r="A4" s="45"/>
      <c r="B4" s="31"/>
      <c r="C4" s="34"/>
      <c r="D4" s="34"/>
      <c r="E4" s="115"/>
      <c r="F4" s="115"/>
      <c r="G4" s="47" t="str">
        <f>IF(NAPHS_table[[#This Row],[Indicador]]="","",VLOOKUP(NAPHS_table[[#This Row],[Indicador]],Table1[[indicators]:[area]],2,FALSE)&amp;NAPHS_table[[#This Row],[actividad '#2]]&amp;".")</f>
        <v/>
      </c>
      <c r="H4" s="31"/>
      <c r="I4" s="32"/>
      <c r="J4" s="34"/>
      <c r="K4" s="31"/>
      <c r="L4" s="31"/>
      <c r="M4" s="31"/>
      <c r="N4" s="31"/>
      <c r="O4" s="31" t="str">
        <f>IF(M4="","",
IF(N4="","",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4" s="122"/>
      <c r="Q4" s="122"/>
      <c r="R4" s="36"/>
      <c r="S4" s="31"/>
      <c r="T4" s="112"/>
      <c r="U4" s="112"/>
      <c r="V4" s="112"/>
      <c r="W4" s="31"/>
      <c r="X4" s="31"/>
      <c r="Y4" s="31"/>
      <c r="Z4" s="14">
        <f>_xlfn.IFNA(VLOOKUP(X4,reference_tables!$AE$2:$AF$6,2,FALSE),0%)</f>
        <v>0</v>
      </c>
      <c r="AA4" s="38" t="e">
        <f>IF(VLOOKUP($A4,Table145[[thematic areas]:[indicator 6]],RIGHT(AA$2,1)+2,FALSE)=0,"",VLOOKUP($A4,Table145[[thematic areas]:[indicator 6]],RIGHT(AA$2,1)+2,FALSE))</f>
        <v>#N/A</v>
      </c>
      <c r="AB4" s="38" t="e">
        <f>IF(VLOOKUP($A4,Table145[[thematic areas]:[indicator 6]],RIGHT(AB$2,1)+2,FALSE)=0,"",VLOOKUP($A4,Table145[[thematic areas]:[indicator 6]],RIGHT(AB$2,1)+2,FALSE))</f>
        <v>#N/A</v>
      </c>
      <c r="AC4" s="38" t="e">
        <f>IF(VLOOKUP($A4,Table145[[thematic areas]:[indicator 6]],RIGHT(AC$2,1)+2,FALSE)=0,"",VLOOKUP($A4,Table145[[thematic areas]:[indicator 6]],RIGHT(AC$2,1)+2,FALSE))</f>
        <v>#N/A</v>
      </c>
      <c r="AD4" s="38" t="e">
        <f>IF(VLOOKUP($A4,Table145[[thematic areas]:[indicator 6]],RIGHT(AD$2,1)+2,FALSE)=0,"",VLOOKUP($A4,Table145[[thematic areas]:[indicator 6]],RIGHT(AD$2,1)+2,FALSE))</f>
        <v>#N/A</v>
      </c>
      <c r="AE4" s="38" t="e">
        <f>IF(VLOOKUP($A4,Table145[[thematic areas]:[indicator 6]],RIGHT(AE$2,1)+2,FALSE)=0,"",VLOOKUP($A4,Table145[[thematic areas]:[indicator 6]],RIGHT(AE$2,1)+2,FALSE))</f>
        <v>#N/A</v>
      </c>
      <c r="AF4" s="38" t="e">
        <f>IF(VLOOKUP($A4,Table145[[thematic areas]:[indicator 6]],RIGHT(AF$2,1)+2,FALSE)=0,"",VLOOKUP($A4,Table145[[thematic areas]:[indicator 6]],RIGHT(AF$2,1)+2,FALSE))</f>
        <v>#N/A</v>
      </c>
      <c r="AG4" s="38"/>
      <c r="AH4" s="1">
        <f>IF(B4=B3,AH3+1,1)</f>
        <v>1</v>
      </c>
      <c r="AI4" s="1" t="str">
        <f>IF(AH4&lt;=9,"0"&amp;AH4,AH4)</f>
        <v>01</v>
      </c>
      <c r="AJ4" s="34" t="e">
        <f>IF(VLOOKUP(B4,Table1[[indicators]:[area]],3,FALSE)=A4,1,2)</f>
        <v>#N/A</v>
      </c>
    </row>
    <row r="5" spans="1:37" s="1" customFormat="1" ht="126.5" x14ac:dyDescent="0.35">
      <c r="A5" s="45" t="s">
        <v>270</v>
      </c>
      <c r="B5" s="31"/>
      <c r="C5" s="34"/>
      <c r="D5" s="34"/>
      <c r="E5" s="115"/>
      <c r="F5" s="115"/>
      <c r="G5" s="47" t="str">
        <f>IF(NAPHS_table[[#This Row],[Indicador]]="","",VLOOKUP(NAPHS_table[[#This Row],[Indicador]],Table1[[indicators]:[area]],2,FALSE)&amp;NAPHS_table[[#This Row],[actividad '#2]]&amp;".")</f>
        <v/>
      </c>
      <c r="H5" s="31"/>
      <c r="I5" s="32"/>
      <c r="J5" s="34"/>
      <c r="K5" s="31"/>
      <c r="L5" s="31"/>
      <c r="M5" s="31"/>
      <c r="N5" s="31"/>
      <c r="O5" s="31" t="str">
        <f>IF(M5="","",
IF(N5="","",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5" s="35"/>
      <c r="Q5" s="35"/>
      <c r="R5" s="36"/>
      <c r="S5" s="31"/>
      <c r="T5" s="34"/>
      <c r="U5" s="34"/>
      <c r="V5" s="34"/>
      <c r="W5" s="33"/>
      <c r="X5" s="31"/>
      <c r="Y5" s="31"/>
      <c r="Z5" s="14">
        <f>_xlfn.IFNA(VLOOKUP(X5,reference_tables!$AE$2:$AF$6,2,FALSE),0%)</f>
        <v>0</v>
      </c>
      <c r="AA5" s="38" t="str">
        <f>IF(VLOOKUP($A5,Table145[[thematic areas]:[indicator 6]],RIGHT(AA$2,1)+2,FALSE)=0,"",VLOOKUP($A5,Table145[[thematic areas]:[indicator 6]],RIGHT(AA$2,1)+2,FALSE))</f>
        <v>C7.1 Planificación para emergencias sanitarias</v>
      </c>
      <c r="AB5" s="38" t="str">
        <f>IF(VLOOKUP($A5,Table145[[thematic areas]:[indicator 6]],RIGHT(AB$2,1)+2,FALSE)=0,"",VLOOKUP($A5,Table145[[thematic areas]:[indicator 6]],RIGHT(AB$2,1)+2,FALSE))</f>
        <v xml:space="preserve">C7.2 Gestión de la respuesta a emergencias sanitarias </v>
      </c>
      <c r="AC5" s="38" t="str">
        <f>IF(VLOOKUP($A5,Table145[[thematic areas]:[indicator 6]],RIGHT(AC$2,1)+2,FALSE)=0,"",VLOOKUP($A5,Table145[[thematic areas]:[indicator 6]],RIGHT(AC$2,1)+2,FALSE))</f>
        <v>C7.3 Gestión de cadena de suministro y logística en emergencias chain management</v>
      </c>
      <c r="AD5" s="38" t="str">
        <f>IF(VLOOKUP($A5,Table145[[thematic areas]:[indicator 6]],RIGHT(AD$2,1)+2,FALSE)=0,"",VLOOKUP($A5,Table145[[thematic areas]:[indicator 6]],RIGHT(AD$2,1)+2,FALSE))</f>
        <v/>
      </c>
      <c r="AE5" s="38" t="str">
        <f>IF(VLOOKUP($A5,Table145[[thematic areas]:[indicator 6]],RIGHT(AE$2,1)+2,FALSE)=0,"",VLOOKUP($A5,Table145[[thematic areas]:[indicator 6]],RIGHT(AE$2,1)+2,FALSE))</f>
        <v/>
      </c>
      <c r="AF5" s="38" t="str">
        <f>IF(VLOOKUP($A5,Table145[[thematic areas]:[indicator 6]],RIGHT(AF$2,1)+2,FALSE)=0,"",VLOOKUP($A5,Table145[[thematic areas]:[indicator 6]],RIGHT(AF$2,1)+2,FALSE))</f>
        <v/>
      </c>
      <c r="AG5" s="38"/>
      <c r="AH5" s="1">
        <f>IF(B5=B3,AH3+1,1)</f>
        <v>1</v>
      </c>
      <c r="AI5" s="1" t="str">
        <f t="shared" ref="AI5:AI35" si="0">IF(AH5&lt;=9,"0"&amp;AH5,AH5)</f>
        <v>01</v>
      </c>
      <c r="AJ5" s="34" t="e">
        <f>IF(VLOOKUP(B5,Table1[[indicators]:[area]],3,FALSE)=A5,1,2)</f>
        <v>#N/A</v>
      </c>
    </row>
    <row r="6" spans="1:37" s="1" customFormat="1" x14ac:dyDescent="0.35">
      <c r="A6" s="45"/>
      <c r="B6" s="31"/>
      <c r="C6" s="34"/>
      <c r="D6" s="34"/>
      <c r="E6" s="115"/>
      <c r="F6" s="115"/>
      <c r="G6" s="47" t="str">
        <f>IF(NAPHS_table[[#This Row],[Indicador]]="","",VLOOKUP(NAPHS_table[[#This Row],[Indicador]],Table1[[indicators]:[area]],2,FALSE)&amp;NAPHS_table[[#This Row],[actividad '#2]]&amp;".")</f>
        <v/>
      </c>
      <c r="H6" s="31"/>
      <c r="I6" s="32"/>
      <c r="J6" s="34"/>
      <c r="K6" s="31"/>
      <c r="L6" s="31"/>
      <c r="M6" s="31"/>
      <c r="N6" s="31"/>
      <c r="O6" s="31" t="str">
        <f>IF(M6="","",
IF(N6="","",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6" s="35"/>
      <c r="Q6" s="35"/>
      <c r="R6" s="36"/>
      <c r="S6" s="31"/>
      <c r="T6" s="34"/>
      <c r="U6" s="34"/>
      <c r="V6" s="34"/>
      <c r="W6" s="33"/>
      <c r="X6" s="31"/>
      <c r="Y6" s="31"/>
      <c r="Z6" s="14">
        <f>_xlfn.IFNA(VLOOKUP(X6,reference_tables!$AE$2:$AF$6,2,FALSE),0%)</f>
        <v>0</v>
      </c>
      <c r="AA6" s="38" t="e">
        <f>IF(VLOOKUP($A6,Table145[[thematic areas]:[indicator 6]],RIGHT(AA$2,1)+2,FALSE)=0,"",VLOOKUP($A6,Table145[[thematic areas]:[indicator 6]],RIGHT(AA$2,1)+2,FALSE))</f>
        <v>#N/A</v>
      </c>
      <c r="AB6" s="38" t="e">
        <f>IF(VLOOKUP($A6,Table145[[thematic areas]:[indicator 6]],RIGHT(AB$2,1)+2,FALSE)=0,"",VLOOKUP($A6,Table145[[thematic areas]:[indicator 6]],RIGHT(AB$2,1)+2,FALSE))</f>
        <v>#N/A</v>
      </c>
      <c r="AC6" s="38" t="e">
        <f>IF(VLOOKUP($A6,Table145[[thematic areas]:[indicator 6]],RIGHT(AC$2,1)+2,FALSE)=0,"",VLOOKUP($A6,Table145[[thematic areas]:[indicator 6]],RIGHT(AC$2,1)+2,FALSE))</f>
        <v>#N/A</v>
      </c>
      <c r="AD6" s="38" t="e">
        <f>IF(VLOOKUP($A6,Table145[[thematic areas]:[indicator 6]],RIGHT(AD$2,1)+2,FALSE)=0,"",VLOOKUP($A6,Table145[[thematic areas]:[indicator 6]],RIGHT(AD$2,1)+2,FALSE))</f>
        <v>#N/A</v>
      </c>
      <c r="AE6" s="38" t="e">
        <f>IF(VLOOKUP($A6,Table145[[thematic areas]:[indicator 6]],RIGHT(AE$2,1)+2,FALSE)=0,"",VLOOKUP($A6,Table145[[thematic areas]:[indicator 6]],RIGHT(AE$2,1)+2,FALSE))</f>
        <v>#N/A</v>
      </c>
      <c r="AF6" s="38" t="e">
        <f>IF(VLOOKUP($A6,Table145[[thematic areas]:[indicator 6]],RIGHT(AF$2,1)+2,FALSE)=0,"",VLOOKUP($A6,Table145[[thematic areas]:[indicator 6]],RIGHT(AF$2,1)+2,FALSE))</f>
        <v>#N/A</v>
      </c>
      <c r="AG6" s="38"/>
      <c r="AH6" s="1">
        <f t="shared" ref="AH6:AH37" si="1">IF(B6=B5,AH5+1,1)</f>
        <v>2</v>
      </c>
      <c r="AI6" s="1" t="str">
        <f t="shared" si="0"/>
        <v>02</v>
      </c>
      <c r="AJ6" s="34" t="e">
        <f>IF(VLOOKUP(B6,Table1[[indicators]:[area]],3,FALSE)=A6,1,2)</f>
        <v>#N/A</v>
      </c>
    </row>
    <row r="7" spans="1:37" s="1" customFormat="1" x14ac:dyDescent="0.35">
      <c r="A7" s="45"/>
      <c r="B7" s="31"/>
      <c r="C7" s="34"/>
      <c r="D7" s="34"/>
      <c r="E7" s="115"/>
      <c r="F7" s="115"/>
      <c r="G7" s="47" t="str">
        <f>IF(NAPHS_table[[#This Row],[Indicador]]="","",VLOOKUP(NAPHS_table[[#This Row],[Indicador]],Table1[[indicators]:[area]],2,FALSE)&amp;NAPHS_table[[#This Row],[actividad '#2]]&amp;".")</f>
        <v/>
      </c>
      <c r="H7" s="31"/>
      <c r="I7" s="32"/>
      <c r="J7" s="34"/>
      <c r="K7" s="31"/>
      <c r="L7" s="31"/>
      <c r="M7" s="31"/>
      <c r="N7" s="31"/>
      <c r="O7" s="31" t="str">
        <f>IF(M7="","",
IF(N7="","",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7" s="35"/>
      <c r="Q7" s="35"/>
      <c r="R7" s="36"/>
      <c r="S7" s="31"/>
      <c r="T7" s="34"/>
      <c r="U7" s="34"/>
      <c r="V7" s="34"/>
      <c r="W7" s="33"/>
      <c r="X7" s="31"/>
      <c r="Y7" s="31"/>
      <c r="Z7" s="14">
        <f>_xlfn.IFNA(VLOOKUP(X7,reference_tables!$AE$2:$AF$6,2,FALSE),0%)</f>
        <v>0</v>
      </c>
      <c r="AA7" s="38" t="e">
        <f>IF(VLOOKUP($A7,Table145[[thematic areas]:[indicator 6]],RIGHT(AA$2,1)+2,FALSE)=0,"",VLOOKUP($A7,Table145[[thematic areas]:[indicator 6]],RIGHT(AA$2,1)+2,FALSE))</f>
        <v>#N/A</v>
      </c>
      <c r="AB7" s="38" t="e">
        <f>IF(VLOOKUP($A7,Table145[[thematic areas]:[indicator 6]],RIGHT(AB$2,1)+2,FALSE)=0,"",VLOOKUP($A7,Table145[[thematic areas]:[indicator 6]],RIGHT(AB$2,1)+2,FALSE))</f>
        <v>#N/A</v>
      </c>
      <c r="AC7" s="38" t="e">
        <f>IF(VLOOKUP($A7,Table145[[thematic areas]:[indicator 6]],RIGHT(AC$2,1)+2,FALSE)=0,"",VLOOKUP($A7,Table145[[thematic areas]:[indicator 6]],RIGHT(AC$2,1)+2,FALSE))</f>
        <v>#N/A</v>
      </c>
      <c r="AD7" s="38" t="e">
        <f>IF(VLOOKUP($A7,Table145[[thematic areas]:[indicator 6]],RIGHT(AD$2,1)+2,FALSE)=0,"",VLOOKUP($A7,Table145[[thematic areas]:[indicator 6]],RIGHT(AD$2,1)+2,FALSE))</f>
        <v>#N/A</v>
      </c>
      <c r="AE7" s="38" t="e">
        <f>IF(VLOOKUP($A7,Table145[[thematic areas]:[indicator 6]],RIGHT(AE$2,1)+2,FALSE)=0,"",VLOOKUP($A7,Table145[[thematic areas]:[indicator 6]],RIGHT(AE$2,1)+2,FALSE))</f>
        <v>#N/A</v>
      </c>
      <c r="AF7" s="38" t="e">
        <f>IF(VLOOKUP($A7,Table145[[thematic areas]:[indicator 6]],RIGHT(AF$2,1)+2,FALSE)=0,"",VLOOKUP($A7,Table145[[thematic areas]:[indicator 6]],RIGHT(AF$2,1)+2,FALSE))</f>
        <v>#N/A</v>
      </c>
      <c r="AG7" s="38"/>
      <c r="AH7" s="1">
        <f t="shared" si="1"/>
        <v>3</v>
      </c>
      <c r="AI7" s="1" t="str">
        <f t="shared" si="0"/>
        <v>03</v>
      </c>
      <c r="AJ7" s="34" t="e">
        <f>IF(VLOOKUP(B7,Table1[[indicators]:[area]],3,FALSE)=A7,1,2)</f>
        <v>#N/A</v>
      </c>
    </row>
    <row r="8" spans="1:37" s="1" customFormat="1" x14ac:dyDescent="0.35">
      <c r="A8" s="45"/>
      <c r="B8" s="31"/>
      <c r="C8" s="34"/>
      <c r="D8" s="34"/>
      <c r="E8" s="115"/>
      <c r="F8" s="115"/>
      <c r="G8" s="47" t="str">
        <f>IF(NAPHS_table[[#This Row],[Indicador]]="","",VLOOKUP(NAPHS_table[[#This Row],[Indicador]],Table1[[indicators]:[area]],2,FALSE)&amp;NAPHS_table[[#This Row],[actividad '#2]]&amp;".")</f>
        <v/>
      </c>
      <c r="H8" s="31"/>
      <c r="I8" s="32"/>
      <c r="J8" s="34"/>
      <c r="K8" s="31"/>
      <c r="L8" s="31"/>
      <c r="M8" s="31"/>
      <c r="N8" s="31"/>
      <c r="O8" s="31" t="str">
        <f>IF(M8="","",
IF(N8="","",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8" s="35"/>
      <c r="Q8" s="35"/>
      <c r="R8" s="36"/>
      <c r="S8" s="31"/>
      <c r="T8" s="34"/>
      <c r="U8" s="34"/>
      <c r="V8" s="34"/>
      <c r="W8" s="33"/>
      <c r="X8" s="31"/>
      <c r="Y8" s="31"/>
      <c r="Z8" s="14">
        <f>_xlfn.IFNA(VLOOKUP(X8,reference_tables!$AE$2:$AF$6,2,FALSE),0%)</f>
        <v>0</v>
      </c>
      <c r="AA8" s="38" t="e">
        <f>IF(VLOOKUP($A8,Table145[[thematic areas]:[indicator 6]],RIGHT(AA$2,1)+2,FALSE)=0,"",VLOOKUP($A8,Table145[[thematic areas]:[indicator 6]],RIGHT(AA$2,1)+2,FALSE))</f>
        <v>#N/A</v>
      </c>
      <c r="AB8" s="38" t="e">
        <f>IF(VLOOKUP($A8,Table145[[thematic areas]:[indicator 6]],RIGHT(AB$2,1)+2,FALSE)=0,"",VLOOKUP($A8,Table145[[thematic areas]:[indicator 6]],RIGHT(AB$2,1)+2,FALSE))</f>
        <v>#N/A</v>
      </c>
      <c r="AC8" s="38" t="e">
        <f>IF(VLOOKUP($A8,Table145[[thematic areas]:[indicator 6]],RIGHT(AC$2,1)+2,FALSE)=0,"",VLOOKUP($A8,Table145[[thematic areas]:[indicator 6]],RIGHT(AC$2,1)+2,FALSE))</f>
        <v>#N/A</v>
      </c>
      <c r="AD8" s="38" t="e">
        <f>IF(VLOOKUP($A8,Table145[[thematic areas]:[indicator 6]],RIGHT(AD$2,1)+2,FALSE)=0,"",VLOOKUP($A8,Table145[[thematic areas]:[indicator 6]],RIGHT(AD$2,1)+2,FALSE))</f>
        <v>#N/A</v>
      </c>
      <c r="AE8" s="38" t="e">
        <f>IF(VLOOKUP($A8,Table145[[thematic areas]:[indicator 6]],RIGHT(AE$2,1)+2,FALSE)=0,"",VLOOKUP($A8,Table145[[thematic areas]:[indicator 6]],RIGHT(AE$2,1)+2,FALSE))</f>
        <v>#N/A</v>
      </c>
      <c r="AF8" s="38" t="e">
        <f>IF(VLOOKUP($A8,Table145[[thematic areas]:[indicator 6]],RIGHT(AF$2,1)+2,FALSE)=0,"",VLOOKUP($A8,Table145[[thematic areas]:[indicator 6]],RIGHT(AF$2,1)+2,FALSE))</f>
        <v>#N/A</v>
      </c>
      <c r="AG8" s="38"/>
      <c r="AH8" s="1">
        <f t="shared" si="1"/>
        <v>4</v>
      </c>
      <c r="AI8" s="1" t="str">
        <f t="shared" si="0"/>
        <v>04</v>
      </c>
      <c r="AJ8" s="34" t="e">
        <f>IF(VLOOKUP(B8,Table1[[indicators]:[area]],3,FALSE)=A8,1,2)</f>
        <v>#N/A</v>
      </c>
    </row>
    <row r="9" spans="1:37" s="1" customFormat="1" x14ac:dyDescent="0.35">
      <c r="A9" s="45"/>
      <c r="B9" s="31"/>
      <c r="C9" s="34"/>
      <c r="D9" s="34"/>
      <c r="E9" s="115"/>
      <c r="F9" s="115"/>
      <c r="G9" s="47" t="str">
        <f>IF(NAPHS_table[[#This Row],[Indicador]]="","",VLOOKUP(NAPHS_table[[#This Row],[Indicador]],Table1[[indicators]:[area]],2,FALSE)&amp;NAPHS_table[[#This Row],[actividad '#2]]&amp;".")</f>
        <v/>
      </c>
      <c r="H9" s="31"/>
      <c r="I9" s="32"/>
      <c r="J9" s="34"/>
      <c r="K9" s="31"/>
      <c r="L9" s="31"/>
      <c r="M9" s="31"/>
      <c r="N9" s="31"/>
      <c r="O9" s="31" t="str">
        <f>IF(M9="","",
IF(N9="","",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9" s="35"/>
      <c r="Q9" s="35"/>
      <c r="R9" s="36"/>
      <c r="S9" s="31"/>
      <c r="T9" s="34"/>
      <c r="U9" s="34"/>
      <c r="V9" s="34"/>
      <c r="W9" s="33"/>
      <c r="X9" s="31"/>
      <c r="Y9" s="31"/>
      <c r="Z9" s="14">
        <f>_xlfn.IFNA(VLOOKUP(X9,reference_tables!$AE$2:$AF$6,2,FALSE),0%)</f>
        <v>0</v>
      </c>
      <c r="AA9" s="38" t="e">
        <f>IF(VLOOKUP($A9,Table145[[thematic areas]:[indicator 6]],RIGHT(AA$2,1)+2,FALSE)=0,"",VLOOKUP($A9,Table145[[thematic areas]:[indicator 6]],RIGHT(AA$2,1)+2,FALSE))</f>
        <v>#N/A</v>
      </c>
      <c r="AB9" s="38" t="e">
        <f>IF(VLOOKUP($A9,Table145[[thematic areas]:[indicator 6]],RIGHT(AB$2,1)+2,FALSE)=0,"",VLOOKUP($A9,Table145[[thematic areas]:[indicator 6]],RIGHT(AB$2,1)+2,FALSE))</f>
        <v>#N/A</v>
      </c>
      <c r="AC9" s="38" t="e">
        <f>IF(VLOOKUP($A9,Table145[[thematic areas]:[indicator 6]],RIGHT(AC$2,1)+2,FALSE)=0,"",VLOOKUP($A9,Table145[[thematic areas]:[indicator 6]],RIGHT(AC$2,1)+2,FALSE))</f>
        <v>#N/A</v>
      </c>
      <c r="AD9" s="38" t="e">
        <f>IF(VLOOKUP($A9,Table145[[thematic areas]:[indicator 6]],RIGHT(AD$2,1)+2,FALSE)=0,"",VLOOKUP($A9,Table145[[thematic areas]:[indicator 6]],RIGHT(AD$2,1)+2,FALSE))</f>
        <v>#N/A</v>
      </c>
      <c r="AE9" s="38" t="e">
        <f>IF(VLOOKUP($A9,Table145[[thematic areas]:[indicator 6]],RIGHT(AE$2,1)+2,FALSE)=0,"",VLOOKUP($A9,Table145[[thematic areas]:[indicator 6]],RIGHT(AE$2,1)+2,FALSE))</f>
        <v>#N/A</v>
      </c>
      <c r="AF9" s="38" t="e">
        <f>IF(VLOOKUP($A9,Table145[[thematic areas]:[indicator 6]],RIGHT(AF$2,1)+2,FALSE)=0,"",VLOOKUP($A9,Table145[[thematic areas]:[indicator 6]],RIGHT(AF$2,1)+2,FALSE))</f>
        <v>#N/A</v>
      </c>
      <c r="AG9" s="38"/>
      <c r="AH9" s="1">
        <f t="shared" si="1"/>
        <v>5</v>
      </c>
      <c r="AI9" s="1" t="str">
        <f t="shared" si="0"/>
        <v>05</v>
      </c>
      <c r="AJ9" s="34" t="e">
        <f>IF(VLOOKUP(B9,Table1[[indicators]:[area]],3,FALSE)=A9,1,2)</f>
        <v>#N/A</v>
      </c>
    </row>
    <row r="10" spans="1:37" s="1" customFormat="1" x14ac:dyDescent="0.35">
      <c r="A10" s="45"/>
      <c r="B10" s="31"/>
      <c r="C10" s="34"/>
      <c r="D10" s="34"/>
      <c r="E10" s="115"/>
      <c r="F10" s="115"/>
      <c r="G10" s="47" t="str">
        <f>IF(NAPHS_table[[#This Row],[Indicador]]="","",VLOOKUP(NAPHS_table[[#This Row],[Indicador]],Table1[[indicators]:[area]],2,FALSE)&amp;NAPHS_table[[#This Row],[actividad '#2]]&amp;".")</f>
        <v/>
      </c>
      <c r="H10" s="31"/>
      <c r="I10" s="32"/>
      <c r="J10" s="34"/>
      <c r="K10" s="31"/>
      <c r="L10" s="31"/>
      <c r="M10" s="31"/>
      <c r="N10" s="31"/>
      <c r="O10" s="31" t="str">
        <f>IF(M10="","",
IF(N10="","",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10" s="35"/>
      <c r="Q10" s="35"/>
      <c r="R10" s="36"/>
      <c r="S10" s="31"/>
      <c r="T10" s="34"/>
      <c r="U10" s="34"/>
      <c r="V10" s="34"/>
      <c r="W10" s="31"/>
      <c r="X10" s="31"/>
      <c r="Y10" s="31"/>
      <c r="Z10" s="14">
        <f>_xlfn.IFNA(VLOOKUP(X10,reference_tables!$AE$2:$AF$6,2,FALSE),0%)</f>
        <v>0</v>
      </c>
      <c r="AA10" s="38" t="e">
        <f>IF(VLOOKUP($A10,Table145[[thematic areas]:[indicator 6]],RIGHT(AA$2,1)+2,FALSE)=0,"",VLOOKUP($A10,Table145[[thematic areas]:[indicator 6]],RIGHT(AA$2,1)+2,FALSE))</f>
        <v>#N/A</v>
      </c>
      <c r="AB10" s="38" t="e">
        <f>IF(VLOOKUP($A10,Table145[[thematic areas]:[indicator 6]],RIGHT(AB$2,1)+2,FALSE)=0,"",VLOOKUP($A10,Table145[[thematic areas]:[indicator 6]],RIGHT(AB$2,1)+2,FALSE))</f>
        <v>#N/A</v>
      </c>
      <c r="AC10" s="38" t="e">
        <f>IF(VLOOKUP($A10,Table145[[thematic areas]:[indicator 6]],RIGHT(AC$2,1)+2,FALSE)=0,"",VLOOKUP($A10,Table145[[thematic areas]:[indicator 6]],RIGHT(AC$2,1)+2,FALSE))</f>
        <v>#N/A</v>
      </c>
      <c r="AD10" s="38" t="e">
        <f>IF(VLOOKUP($A10,Table145[[thematic areas]:[indicator 6]],RIGHT(AD$2,1)+2,FALSE)=0,"",VLOOKUP($A10,Table145[[thematic areas]:[indicator 6]],RIGHT(AD$2,1)+2,FALSE))</f>
        <v>#N/A</v>
      </c>
      <c r="AE10" s="38" t="e">
        <f>IF(VLOOKUP($A10,Table145[[thematic areas]:[indicator 6]],RIGHT(AE$2,1)+2,FALSE)=0,"",VLOOKUP($A10,Table145[[thematic areas]:[indicator 6]],RIGHT(AE$2,1)+2,FALSE))</f>
        <v>#N/A</v>
      </c>
      <c r="AF10" s="38" t="e">
        <f>IF(VLOOKUP($A10,Table145[[thematic areas]:[indicator 6]],RIGHT(AF$2,1)+2,FALSE)=0,"",VLOOKUP($A10,Table145[[thematic areas]:[indicator 6]],RIGHT(AF$2,1)+2,FALSE))</f>
        <v>#N/A</v>
      </c>
      <c r="AG10" s="38"/>
      <c r="AH10" s="1">
        <f t="shared" si="1"/>
        <v>6</v>
      </c>
      <c r="AI10" s="1" t="str">
        <f t="shared" si="0"/>
        <v>06</v>
      </c>
      <c r="AJ10" s="34" t="e">
        <f>IF(VLOOKUP(B10,Table1[[indicators]:[area]],3,FALSE)=A10,1,2)</f>
        <v>#N/A</v>
      </c>
    </row>
    <row r="11" spans="1:37" s="1" customFormat="1" x14ac:dyDescent="0.35">
      <c r="A11" s="45"/>
      <c r="B11" s="31"/>
      <c r="C11" s="34"/>
      <c r="D11" s="34"/>
      <c r="E11" s="115"/>
      <c r="F11" s="115"/>
      <c r="G11" s="47" t="str">
        <f>IF(NAPHS_table[[#This Row],[Indicador]]="","",VLOOKUP(NAPHS_table[[#This Row],[Indicador]],Table1[[indicators]:[area]],2,FALSE)&amp;NAPHS_table[[#This Row],[actividad '#2]]&amp;".")</f>
        <v/>
      </c>
      <c r="H11" s="31"/>
      <c r="I11" s="32"/>
      <c r="J11" s="34"/>
      <c r="K11" s="31"/>
      <c r="L11" s="31"/>
      <c r="M11" s="31"/>
      <c r="N11" s="31"/>
      <c r="O11" s="31" t="str">
        <f>IF(M11="","",
IF(N11="","",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11" s="35"/>
      <c r="Q11" s="35"/>
      <c r="R11" s="36"/>
      <c r="S11" s="31"/>
      <c r="T11" s="34"/>
      <c r="U11" s="34"/>
      <c r="V11" s="34"/>
      <c r="W11" s="31"/>
      <c r="X11" s="31"/>
      <c r="Y11" s="31"/>
      <c r="Z11" s="14">
        <f>_xlfn.IFNA(VLOOKUP(X11,reference_tables!$AE$2:$AF$6,2,FALSE),0%)</f>
        <v>0</v>
      </c>
      <c r="AA11" s="38" t="e">
        <f>IF(VLOOKUP($A11,Table145[[thematic areas]:[indicator 6]],RIGHT(AA$2,1)+2,FALSE)=0,"",VLOOKUP($A11,Table145[[thematic areas]:[indicator 6]],RIGHT(AA$2,1)+2,FALSE))</f>
        <v>#N/A</v>
      </c>
      <c r="AB11" s="38" t="e">
        <f>IF(VLOOKUP($A11,Table145[[thematic areas]:[indicator 6]],RIGHT(AB$2,1)+2,FALSE)=0,"",VLOOKUP($A11,Table145[[thematic areas]:[indicator 6]],RIGHT(AB$2,1)+2,FALSE))</f>
        <v>#N/A</v>
      </c>
      <c r="AC11" s="38" t="e">
        <f>IF(VLOOKUP($A11,Table145[[thematic areas]:[indicator 6]],RIGHT(AC$2,1)+2,FALSE)=0,"",VLOOKUP($A11,Table145[[thematic areas]:[indicator 6]],RIGHT(AC$2,1)+2,FALSE))</f>
        <v>#N/A</v>
      </c>
      <c r="AD11" s="38" t="e">
        <f>IF(VLOOKUP($A11,Table145[[thematic areas]:[indicator 6]],RIGHT(AD$2,1)+2,FALSE)=0,"",VLOOKUP($A11,Table145[[thematic areas]:[indicator 6]],RIGHT(AD$2,1)+2,FALSE))</f>
        <v>#N/A</v>
      </c>
      <c r="AE11" s="38" t="e">
        <f>IF(VLOOKUP($A11,Table145[[thematic areas]:[indicator 6]],RIGHT(AE$2,1)+2,FALSE)=0,"",VLOOKUP($A11,Table145[[thematic areas]:[indicator 6]],RIGHT(AE$2,1)+2,FALSE))</f>
        <v>#N/A</v>
      </c>
      <c r="AF11" s="38" t="e">
        <f>IF(VLOOKUP($A11,Table145[[thematic areas]:[indicator 6]],RIGHT(AF$2,1)+2,FALSE)=0,"",VLOOKUP($A11,Table145[[thematic areas]:[indicator 6]],RIGHT(AF$2,1)+2,FALSE))</f>
        <v>#N/A</v>
      </c>
      <c r="AG11" s="38"/>
      <c r="AH11" s="1">
        <f t="shared" si="1"/>
        <v>7</v>
      </c>
      <c r="AI11" s="1" t="str">
        <f t="shared" si="0"/>
        <v>07</v>
      </c>
      <c r="AJ11" s="34" t="e">
        <f>IF(VLOOKUP(B11,Table1[[indicators]:[area]],3,FALSE)=A11,1,2)</f>
        <v>#N/A</v>
      </c>
    </row>
    <row r="12" spans="1:37" s="1" customFormat="1" x14ac:dyDescent="0.35">
      <c r="A12" s="45"/>
      <c r="B12" s="31"/>
      <c r="C12" s="34"/>
      <c r="D12" s="34"/>
      <c r="E12" s="115"/>
      <c r="F12" s="115"/>
      <c r="G12" s="47" t="str">
        <f>IF(NAPHS_table[[#This Row],[Indicador]]="","",VLOOKUP(NAPHS_table[[#This Row],[Indicador]],Table1[[indicators]:[area]],2,FALSE)&amp;NAPHS_table[[#This Row],[actividad '#2]]&amp;".")</f>
        <v/>
      </c>
      <c r="H12" s="31"/>
      <c r="I12" s="32"/>
      <c r="J12" s="34"/>
      <c r="K12" s="31"/>
      <c r="L12" s="31"/>
      <c r="M12" s="31"/>
      <c r="N12" s="31"/>
      <c r="O12" s="31" t="str">
        <f>IF(M12="","",
IF(N12="","",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12" s="35"/>
      <c r="Q12" s="35"/>
      <c r="R12" s="36"/>
      <c r="S12" s="31"/>
      <c r="T12" s="34"/>
      <c r="U12" s="34"/>
      <c r="V12" s="34"/>
      <c r="W12" s="31"/>
      <c r="X12" s="31"/>
      <c r="Y12" s="31"/>
      <c r="Z12" s="14">
        <f>_xlfn.IFNA(VLOOKUP(X12,reference_tables!$AE$2:$AF$6,2,FALSE),0%)</f>
        <v>0</v>
      </c>
      <c r="AA12" s="38" t="e">
        <f>IF(VLOOKUP($A12,Table145[[thematic areas]:[indicator 6]],RIGHT(AA$2,1)+2,FALSE)=0,"",VLOOKUP($A12,Table145[[thematic areas]:[indicator 6]],RIGHT(AA$2,1)+2,FALSE))</f>
        <v>#N/A</v>
      </c>
      <c r="AB12" s="38" t="e">
        <f>IF(VLOOKUP($A12,Table145[[thematic areas]:[indicator 6]],RIGHT(AB$2,1)+2,FALSE)=0,"",VLOOKUP($A12,Table145[[thematic areas]:[indicator 6]],RIGHT(AB$2,1)+2,FALSE))</f>
        <v>#N/A</v>
      </c>
      <c r="AC12" s="38" t="e">
        <f>IF(VLOOKUP($A12,Table145[[thematic areas]:[indicator 6]],RIGHT(AC$2,1)+2,FALSE)=0,"",VLOOKUP($A12,Table145[[thematic areas]:[indicator 6]],RIGHT(AC$2,1)+2,FALSE))</f>
        <v>#N/A</v>
      </c>
      <c r="AD12" s="38" t="e">
        <f>IF(VLOOKUP($A12,Table145[[thematic areas]:[indicator 6]],RIGHT(AD$2,1)+2,FALSE)=0,"",VLOOKUP($A12,Table145[[thematic areas]:[indicator 6]],RIGHT(AD$2,1)+2,FALSE))</f>
        <v>#N/A</v>
      </c>
      <c r="AE12" s="38" t="e">
        <f>IF(VLOOKUP($A12,Table145[[thematic areas]:[indicator 6]],RIGHT(AE$2,1)+2,FALSE)=0,"",VLOOKUP($A12,Table145[[thematic areas]:[indicator 6]],RIGHT(AE$2,1)+2,FALSE))</f>
        <v>#N/A</v>
      </c>
      <c r="AF12" s="38" t="e">
        <f>IF(VLOOKUP($A12,Table145[[thematic areas]:[indicator 6]],RIGHT(AF$2,1)+2,FALSE)=0,"",VLOOKUP($A12,Table145[[thematic areas]:[indicator 6]],RIGHT(AF$2,1)+2,FALSE))</f>
        <v>#N/A</v>
      </c>
      <c r="AG12" s="38"/>
      <c r="AH12" s="1">
        <f t="shared" si="1"/>
        <v>8</v>
      </c>
      <c r="AI12" s="1" t="str">
        <f t="shared" si="0"/>
        <v>08</v>
      </c>
      <c r="AJ12" s="34" t="e">
        <f>IF(VLOOKUP(B12,Table1[[indicators]:[area]],3,FALSE)=A12,1,2)</f>
        <v>#N/A</v>
      </c>
    </row>
    <row r="13" spans="1:37" s="16" customFormat="1" x14ac:dyDescent="0.35">
      <c r="A13" s="46"/>
      <c r="B13" s="42"/>
      <c r="C13" s="32"/>
      <c r="D13" s="32"/>
      <c r="E13" s="116"/>
      <c r="F13" s="116"/>
      <c r="G13" s="47" t="str">
        <f>IF(NAPHS_table[[#This Row],[Indicador]]="","",VLOOKUP(NAPHS_table[[#This Row],[Indicador]],Table1[[indicators]:[area]],2,FALSE)&amp;NAPHS_table[[#This Row],[actividad '#2]]&amp;".")</f>
        <v/>
      </c>
      <c r="H13" s="42"/>
      <c r="I13" s="32"/>
      <c r="J13" s="32"/>
      <c r="K13" s="42"/>
      <c r="L13" s="42"/>
      <c r="M13" s="42"/>
      <c r="N13" s="42"/>
      <c r="O13" s="31" t="str">
        <f>IF(M13="","",
IF(N13="","",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13" s="35"/>
      <c r="Q13" s="35"/>
      <c r="R13" s="43"/>
      <c r="S13" s="42"/>
      <c r="T13" s="32"/>
      <c r="U13" s="32"/>
      <c r="V13" s="32"/>
      <c r="W13" s="42"/>
      <c r="X13" s="31"/>
      <c r="Y13" s="42"/>
      <c r="Z13" s="44"/>
      <c r="AA13" s="41" t="e">
        <f>IF(VLOOKUP($A13,Table145[[thematic areas]:[indicator 6]],RIGHT(AA$2,1)+2,FALSE)=0,"",VLOOKUP($A13,Table145[[thematic areas]:[indicator 6]],RIGHT(AA$2,1)+2,FALSE))</f>
        <v>#N/A</v>
      </c>
      <c r="AB13" s="41" t="e">
        <f>IF(VLOOKUP($A13,Table145[[thematic areas]:[indicator 6]],RIGHT(AB$2,1)+2,FALSE)=0,"",VLOOKUP($A13,Table145[[thematic areas]:[indicator 6]],RIGHT(AB$2,1)+2,FALSE))</f>
        <v>#N/A</v>
      </c>
      <c r="AC13" s="41" t="e">
        <f>IF(VLOOKUP($A13,Table145[[thematic areas]:[indicator 6]],RIGHT(AC$2,1)+2,FALSE)=0,"",VLOOKUP($A13,Table145[[thematic areas]:[indicator 6]],RIGHT(AC$2,1)+2,FALSE))</f>
        <v>#N/A</v>
      </c>
      <c r="AD13" s="41" t="e">
        <f>IF(VLOOKUP($A13,Table145[[thematic areas]:[indicator 6]],RIGHT(AD$2,1)+2,FALSE)=0,"",VLOOKUP($A13,Table145[[thematic areas]:[indicator 6]],RIGHT(AD$2,1)+2,FALSE))</f>
        <v>#N/A</v>
      </c>
      <c r="AE13" s="41" t="e">
        <f>IF(VLOOKUP($A13,Table145[[thematic areas]:[indicator 6]],RIGHT(AE$2,1)+2,FALSE)=0,"",VLOOKUP($A13,Table145[[thematic areas]:[indicator 6]],RIGHT(AE$2,1)+2,FALSE))</f>
        <v>#N/A</v>
      </c>
      <c r="AF13" s="41" t="e">
        <f>IF(VLOOKUP($A13,Table145[[thematic areas]:[indicator 6]],RIGHT(AF$2,1)+2,FALSE)=0,"",VLOOKUP($A13,Table145[[thematic areas]:[indicator 6]],RIGHT(AF$2,1)+2,FALSE))</f>
        <v>#N/A</v>
      </c>
      <c r="AG13" s="41"/>
      <c r="AH13" s="16">
        <f t="shared" si="1"/>
        <v>9</v>
      </c>
      <c r="AI13" s="16" t="str">
        <f t="shared" si="0"/>
        <v>09</v>
      </c>
      <c r="AJ13" s="32" t="e">
        <f>IF(VLOOKUP(B13,Table1[[indicators]:[area]],3,FALSE)=A13,1,2)</f>
        <v>#N/A</v>
      </c>
    </row>
    <row r="14" spans="1:37" s="1" customFormat="1" x14ac:dyDescent="0.35">
      <c r="A14" s="45"/>
      <c r="B14" s="31"/>
      <c r="C14" s="34"/>
      <c r="D14" s="34"/>
      <c r="E14" s="115"/>
      <c r="F14" s="115"/>
      <c r="G14" s="47" t="str">
        <f>IF(NAPHS_table[[#This Row],[Indicador]]="","",VLOOKUP(NAPHS_table[[#This Row],[Indicador]],Table1[[indicators]:[area]],2,FALSE)&amp;NAPHS_table[[#This Row],[actividad '#2]]&amp;".")</f>
        <v/>
      </c>
      <c r="H14" s="31"/>
      <c r="I14" s="32"/>
      <c r="J14" s="34"/>
      <c r="K14" s="31"/>
      <c r="L14" s="31"/>
      <c r="M14" s="31"/>
      <c r="N14" s="31"/>
      <c r="O14" s="31" t="str">
        <f>IF(M14="","",
IF(N14="","",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14" s="35"/>
      <c r="Q14" s="35"/>
      <c r="R14" s="36"/>
      <c r="S14" s="31"/>
      <c r="T14" s="34"/>
      <c r="U14" s="34"/>
      <c r="V14" s="34"/>
      <c r="W14" s="33"/>
      <c r="X14" s="31"/>
      <c r="Y14" s="31"/>
      <c r="Z14" s="14">
        <f>_xlfn.IFNA(VLOOKUP(X14,reference_tables!$AE$2:$AF$6,2,FALSE),0%)</f>
        <v>0</v>
      </c>
      <c r="AA14" s="38" t="e">
        <f>IF(VLOOKUP($A14,Table145[[thematic areas]:[indicator 6]],RIGHT(AA$2,1)+2,FALSE)=0,"",VLOOKUP($A14,Table145[[thematic areas]:[indicator 6]],RIGHT(AA$2,1)+2,FALSE))</f>
        <v>#N/A</v>
      </c>
      <c r="AB14" s="38" t="e">
        <f>IF(VLOOKUP($A14,Table145[[thematic areas]:[indicator 6]],RIGHT(AB$2,1)+2,FALSE)=0,"",VLOOKUP($A14,Table145[[thematic areas]:[indicator 6]],RIGHT(AB$2,1)+2,FALSE))</f>
        <v>#N/A</v>
      </c>
      <c r="AC14" s="38" t="e">
        <f>IF(VLOOKUP($A14,Table145[[thematic areas]:[indicator 6]],RIGHT(AC$2,1)+2,FALSE)=0,"",VLOOKUP($A14,Table145[[thematic areas]:[indicator 6]],RIGHT(AC$2,1)+2,FALSE))</f>
        <v>#N/A</v>
      </c>
      <c r="AD14" s="38" t="e">
        <f>IF(VLOOKUP($A14,Table145[[thematic areas]:[indicator 6]],RIGHT(AD$2,1)+2,FALSE)=0,"",VLOOKUP($A14,Table145[[thematic areas]:[indicator 6]],RIGHT(AD$2,1)+2,FALSE))</f>
        <v>#N/A</v>
      </c>
      <c r="AE14" s="38" t="e">
        <f>IF(VLOOKUP($A14,Table145[[thematic areas]:[indicator 6]],RIGHT(AE$2,1)+2,FALSE)=0,"",VLOOKUP($A14,Table145[[thematic areas]:[indicator 6]],RIGHT(AE$2,1)+2,FALSE))</f>
        <v>#N/A</v>
      </c>
      <c r="AF14" s="38" t="e">
        <f>IF(VLOOKUP($A14,Table145[[thematic areas]:[indicator 6]],RIGHT(AF$2,1)+2,FALSE)=0,"",VLOOKUP($A14,Table145[[thematic areas]:[indicator 6]],RIGHT(AF$2,1)+2,FALSE))</f>
        <v>#N/A</v>
      </c>
      <c r="AG14" s="38"/>
      <c r="AH14" s="1">
        <f t="shared" si="1"/>
        <v>10</v>
      </c>
      <c r="AI14" s="1">
        <f t="shared" si="0"/>
        <v>10</v>
      </c>
      <c r="AJ14" s="34" t="e">
        <f>IF(VLOOKUP(B14,Table1[[indicators]:[area]],3,FALSE)=A14,1,2)</f>
        <v>#N/A</v>
      </c>
    </row>
    <row r="15" spans="1:37" s="1" customFormat="1" x14ac:dyDescent="0.35">
      <c r="A15" s="45"/>
      <c r="B15" s="31"/>
      <c r="C15" s="34"/>
      <c r="D15" s="34"/>
      <c r="E15" s="115"/>
      <c r="F15" s="115"/>
      <c r="G15" s="47" t="str">
        <f>IF(NAPHS_table[[#This Row],[Indicador]]="","",VLOOKUP(NAPHS_table[[#This Row],[Indicador]],Table1[[indicators]:[area]],2,FALSE)&amp;NAPHS_table[[#This Row],[actividad '#2]]&amp;".")</f>
        <v/>
      </c>
      <c r="H15" s="31"/>
      <c r="I15" s="32"/>
      <c r="J15" s="34"/>
      <c r="K15" s="31"/>
      <c r="L15" s="31"/>
      <c r="M15" s="31"/>
      <c r="N15" s="31"/>
      <c r="O15" s="31" t="str">
        <f>IF(M15="","",
IF(N15="","",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15" s="35"/>
      <c r="Q15" s="35"/>
      <c r="R15" s="36"/>
      <c r="S15" s="31"/>
      <c r="T15" s="34"/>
      <c r="U15" s="34"/>
      <c r="V15" s="34"/>
      <c r="W15" s="33"/>
      <c r="X15" s="31"/>
      <c r="Y15" s="31"/>
      <c r="Z15" s="14">
        <f>_xlfn.IFNA(VLOOKUP(X15,reference_tables!$AE$2:$AF$6,2,FALSE),0%)</f>
        <v>0</v>
      </c>
      <c r="AA15" s="38" t="e">
        <f>IF(VLOOKUP($A15,Table145[[thematic areas]:[indicator 6]],RIGHT(AA$2,1)+2,FALSE)=0,"",VLOOKUP($A15,Table145[[thematic areas]:[indicator 6]],RIGHT(AA$2,1)+2,FALSE))</f>
        <v>#N/A</v>
      </c>
      <c r="AB15" s="38" t="e">
        <f>IF(VLOOKUP($A15,Table145[[thematic areas]:[indicator 6]],RIGHT(AB$2,1)+2,FALSE)=0,"",VLOOKUP($A15,Table145[[thematic areas]:[indicator 6]],RIGHT(AB$2,1)+2,FALSE))</f>
        <v>#N/A</v>
      </c>
      <c r="AC15" s="38" t="e">
        <f>IF(VLOOKUP($A15,Table145[[thematic areas]:[indicator 6]],RIGHT(AC$2,1)+2,FALSE)=0,"",VLOOKUP($A15,Table145[[thematic areas]:[indicator 6]],RIGHT(AC$2,1)+2,FALSE))</f>
        <v>#N/A</v>
      </c>
      <c r="AD15" s="38" t="e">
        <f>IF(VLOOKUP($A15,Table145[[thematic areas]:[indicator 6]],RIGHT(AD$2,1)+2,FALSE)=0,"",VLOOKUP($A15,Table145[[thematic areas]:[indicator 6]],RIGHT(AD$2,1)+2,FALSE))</f>
        <v>#N/A</v>
      </c>
      <c r="AE15" s="38" t="e">
        <f>IF(VLOOKUP($A15,Table145[[thematic areas]:[indicator 6]],RIGHT(AE$2,1)+2,FALSE)=0,"",VLOOKUP($A15,Table145[[thematic areas]:[indicator 6]],RIGHT(AE$2,1)+2,FALSE))</f>
        <v>#N/A</v>
      </c>
      <c r="AF15" s="38" t="e">
        <f>IF(VLOOKUP($A15,Table145[[thematic areas]:[indicator 6]],RIGHT(AF$2,1)+2,FALSE)=0,"",VLOOKUP($A15,Table145[[thematic areas]:[indicator 6]],RIGHT(AF$2,1)+2,FALSE))</f>
        <v>#N/A</v>
      </c>
      <c r="AG15" s="38"/>
      <c r="AH15" s="1">
        <f t="shared" si="1"/>
        <v>11</v>
      </c>
      <c r="AI15" s="1">
        <f t="shared" si="0"/>
        <v>11</v>
      </c>
      <c r="AJ15" s="34" t="e">
        <f>IF(VLOOKUP(B15,Table1[[indicators]:[area]],3,FALSE)=A15,1,2)</f>
        <v>#N/A</v>
      </c>
    </row>
    <row r="16" spans="1:37" s="1" customFormat="1" x14ac:dyDescent="0.35">
      <c r="A16" s="45"/>
      <c r="B16" s="31"/>
      <c r="C16" s="34"/>
      <c r="D16" s="34"/>
      <c r="E16" s="115"/>
      <c r="F16" s="115"/>
      <c r="G16" s="47" t="str">
        <f>IF(NAPHS_table[[#This Row],[Indicador]]="","",VLOOKUP(NAPHS_table[[#This Row],[Indicador]],Table1[[indicators]:[area]],2,FALSE)&amp;NAPHS_table[[#This Row],[actividad '#2]]&amp;".")</f>
        <v/>
      </c>
      <c r="H16" s="31"/>
      <c r="I16" s="32"/>
      <c r="J16" s="34"/>
      <c r="K16" s="31"/>
      <c r="L16" s="31"/>
      <c r="M16" s="31"/>
      <c r="N16" s="31"/>
      <c r="O16" s="31" t="str">
        <f>IF(M16="","",
IF(N16="","",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16" s="35"/>
      <c r="Q16" s="35"/>
      <c r="R16" s="36"/>
      <c r="S16" s="31"/>
      <c r="T16" s="34"/>
      <c r="U16" s="34"/>
      <c r="V16" s="34"/>
      <c r="W16" s="33"/>
      <c r="X16" s="31"/>
      <c r="Y16" s="31"/>
      <c r="Z16" s="14">
        <f>_xlfn.IFNA(VLOOKUP(X16,reference_tables!$AE$2:$AF$6,2,FALSE),0%)</f>
        <v>0</v>
      </c>
      <c r="AA16" s="38" t="e">
        <f>IF(VLOOKUP($A16,Table145[[thematic areas]:[indicator 6]],RIGHT(AA$2,1)+2,FALSE)=0,"",VLOOKUP($A16,Table145[[thematic areas]:[indicator 6]],RIGHT(AA$2,1)+2,FALSE))</f>
        <v>#N/A</v>
      </c>
      <c r="AB16" s="38" t="e">
        <f>IF(VLOOKUP($A16,Table145[[thematic areas]:[indicator 6]],RIGHT(AB$2,1)+2,FALSE)=0,"",VLOOKUP($A16,Table145[[thematic areas]:[indicator 6]],RIGHT(AB$2,1)+2,FALSE))</f>
        <v>#N/A</v>
      </c>
      <c r="AC16" s="38" t="e">
        <f>IF(VLOOKUP($A16,Table145[[thematic areas]:[indicator 6]],RIGHT(AC$2,1)+2,FALSE)=0,"",VLOOKUP($A16,Table145[[thematic areas]:[indicator 6]],RIGHT(AC$2,1)+2,FALSE))</f>
        <v>#N/A</v>
      </c>
      <c r="AD16" s="38" t="e">
        <f>IF(VLOOKUP($A16,Table145[[thematic areas]:[indicator 6]],RIGHT(AD$2,1)+2,FALSE)=0,"",VLOOKUP($A16,Table145[[thematic areas]:[indicator 6]],RIGHT(AD$2,1)+2,FALSE))</f>
        <v>#N/A</v>
      </c>
      <c r="AE16" s="38" t="e">
        <f>IF(VLOOKUP($A16,Table145[[thematic areas]:[indicator 6]],RIGHT(AE$2,1)+2,FALSE)=0,"",VLOOKUP($A16,Table145[[thematic areas]:[indicator 6]],RIGHT(AE$2,1)+2,FALSE))</f>
        <v>#N/A</v>
      </c>
      <c r="AF16" s="38" t="e">
        <f>IF(VLOOKUP($A16,Table145[[thematic areas]:[indicator 6]],RIGHT(AF$2,1)+2,FALSE)=0,"",VLOOKUP($A16,Table145[[thematic areas]:[indicator 6]],RIGHT(AF$2,1)+2,FALSE))</f>
        <v>#N/A</v>
      </c>
      <c r="AG16" s="38"/>
      <c r="AH16" s="1">
        <f t="shared" si="1"/>
        <v>12</v>
      </c>
      <c r="AI16" s="1">
        <f t="shared" si="0"/>
        <v>12</v>
      </c>
      <c r="AJ16" s="34" t="e">
        <f>IF(VLOOKUP(B16,Table1[[indicators]:[area]],3,FALSE)=A16,1,2)</f>
        <v>#N/A</v>
      </c>
    </row>
    <row r="17" spans="1:36" s="1" customFormat="1" x14ac:dyDescent="0.35">
      <c r="A17" s="45"/>
      <c r="B17" s="31"/>
      <c r="C17" s="34"/>
      <c r="D17" s="34"/>
      <c r="E17" s="115"/>
      <c r="F17" s="115"/>
      <c r="G17" s="47" t="str">
        <f>IF(NAPHS_table[[#This Row],[Indicador]]="","",VLOOKUP(NAPHS_table[[#This Row],[Indicador]],Table1[[indicators]:[area]],2,FALSE)&amp;NAPHS_table[[#This Row],[actividad '#2]]&amp;".")</f>
        <v/>
      </c>
      <c r="H17" s="31"/>
      <c r="I17" s="32"/>
      <c r="J17" s="34"/>
      <c r="K17" s="31"/>
      <c r="L17" s="31"/>
      <c r="M17" s="31"/>
      <c r="N17" s="31"/>
      <c r="O17" s="31" t="str">
        <f>IF(M17="","",
IF(N17="","",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17" s="35"/>
      <c r="Q17" s="35"/>
      <c r="R17" s="36"/>
      <c r="S17" s="31"/>
      <c r="T17" s="34"/>
      <c r="U17" s="34"/>
      <c r="V17" s="34"/>
      <c r="W17" s="33"/>
      <c r="X17" s="31"/>
      <c r="Y17" s="31"/>
      <c r="Z17" s="14">
        <f>_xlfn.IFNA(VLOOKUP(X17,reference_tables!$AE$2:$AF$6,2,FALSE),0%)</f>
        <v>0</v>
      </c>
      <c r="AA17" s="38" t="e">
        <f>IF(VLOOKUP($A17,Table145[[thematic areas]:[indicator 6]],RIGHT(AA$2,1)+2,FALSE)=0,"",VLOOKUP($A17,Table145[[thematic areas]:[indicator 6]],RIGHT(AA$2,1)+2,FALSE))</f>
        <v>#N/A</v>
      </c>
      <c r="AB17" s="38" t="e">
        <f>IF(VLOOKUP($A17,Table145[[thematic areas]:[indicator 6]],RIGHT(AB$2,1)+2,FALSE)=0,"",VLOOKUP($A17,Table145[[thematic areas]:[indicator 6]],RIGHT(AB$2,1)+2,FALSE))</f>
        <v>#N/A</v>
      </c>
      <c r="AC17" s="38" t="e">
        <f>IF(VLOOKUP($A17,Table145[[thematic areas]:[indicator 6]],RIGHT(AC$2,1)+2,FALSE)=0,"",VLOOKUP($A17,Table145[[thematic areas]:[indicator 6]],RIGHT(AC$2,1)+2,FALSE))</f>
        <v>#N/A</v>
      </c>
      <c r="AD17" s="38" t="e">
        <f>IF(VLOOKUP($A17,Table145[[thematic areas]:[indicator 6]],RIGHT(AD$2,1)+2,FALSE)=0,"",VLOOKUP($A17,Table145[[thematic areas]:[indicator 6]],RIGHT(AD$2,1)+2,FALSE))</f>
        <v>#N/A</v>
      </c>
      <c r="AE17" s="38" t="e">
        <f>IF(VLOOKUP($A17,Table145[[thematic areas]:[indicator 6]],RIGHT(AE$2,1)+2,FALSE)=0,"",VLOOKUP($A17,Table145[[thematic areas]:[indicator 6]],RIGHT(AE$2,1)+2,FALSE))</f>
        <v>#N/A</v>
      </c>
      <c r="AF17" s="38" t="e">
        <f>IF(VLOOKUP($A17,Table145[[thematic areas]:[indicator 6]],RIGHT(AF$2,1)+2,FALSE)=0,"",VLOOKUP($A17,Table145[[thematic areas]:[indicator 6]],RIGHT(AF$2,1)+2,FALSE))</f>
        <v>#N/A</v>
      </c>
      <c r="AG17" s="38"/>
      <c r="AH17" s="1">
        <f t="shared" si="1"/>
        <v>13</v>
      </c>
      <c r="AI17" s="1">
        <f t="shared" si="0"/>
        <v>13</v>
      </c>
      <c r="AJ17" s="34" t="e">
        <f>IF(VLOOKUP(B17,Table1[[indicators]:[area]],3,FALSE)=A17,1,2)</f>
        <v>#N/A</v>
      </c>
    </row>
    <row r="18" spans="1:36" s="1" customFormat="1" x14ac:dyDescent="0.35">
      <c r="A18" s="45"/>
      <c r="B18" s="31"/>
      <c r="C18" s="34"/>
      <c r="D18" s="34"/>
      <c r="E18" s="115"/>
      <c r="F18" s="115"/>
      <c r="G18" s="47" t="str">
        <f>IF(NAPHS_table[[#This Row],[Indicador]]="","",VLOOKUP(NAPHS_table[[#This Row],[Indicador]],Table1[[indicators]:[area]],2,FALSE)&amp;NAPHS_table[[#This Row],[actividad '#2]]&amp;".")</f>
        <v/>
      </c>
      <c r="H18" s="31"/>
      <c r="I18" s="32"/>
      <c r="J18" s="34"/>
      <c r="K18" s="31"/>
      <c r="L18" s="31"/>
      <c r="M18" s="31"/>
      <c r="N18" s="31"/>
      <c r="O18" s="31" t="str">
        <f>IF(M18="","",
IF(N18="","",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18" s="35"/>
      <c r="Q18" s="35"/>
      <c r="R18" s="36"/>
      <c r="S18" s="31"/>
      <c r="T18" s="34"/>
      <c r="U18" s="34"/>
      <c r="V18" s="34"/>
      <c r="W18" s="33"/>
      <c r="X18" s="31"/>
      <c r="Y18" s="31"/>
      <c r="Z18" s="14">
        <f>_xlfn.IFNA(VLOOKUP(X18,reference_tables!$AE$2:$AF$6,2,FALSE),0%)</f>
        <v>0</v>
      </c>
      <c r="AA18" s="38" t="e">
        <f>IF(VLOOKUP($A18,Table145[[thematic areas]:[indicator 6]],RIGHT(AA$2,1)+2,FALSE)=0,"",VLOOKUP($A18,Table145[[thematic areas]:[indicator 6]],RIGHT(AA$2,1)+2,FALSE))</f>
        <v>#N/A</v>
      </c>
      <c r="AB18" s="38" t="e">
        <f>IF(VLOOKUP($A18,Table145[[thematic areas]:[indicator 6]],RIGHT(AB$2,1)+2,FALSE)=0,"",VLOOKUP($A18,Table145[[thematic areas]:[indicator 6]],RIGHT(AB$2,1)+2,FALSE))</f>
        <v>#N/A</v>
      </c>
      <c r="AC18" s="38" t="e">
        <f>IF(VLOOKUP($A18,Table145[[thematic areas]:[indicator 6]],RIGHT(AC$2,1)+2,FALSE)=0,"",VLOOKUP($A18,Table145[[thematic areas]:[indicator 6]],RIGHT(AC$2,1)+2,FALSE))</f>
        <v>#N/A</v>
      </c>
      <c r="AD18" s="38" t="e">
        <f>IF(VLOOKUP($A18,Table145[[thematic areas]:[indicator 6]],RIGHT(AD$2,1)+2,FALSE)=0,"",VLOOKUP($A18,Table145[[thematic areas]:[indicator 6]],RIGHT(AD$2,1)+2,FALSE))</f>
        <v>#N/A</v>
      </c>
      <c r="AE18" s="38" t="e">
        <f>IF(VLOOKUP($A18,Table145[[thematic areas]:[indicator 6]],RIGHT(AE$2,1)+2,FALSE)=0,"",VLOOKUP($A18,Table145[[thematic areas]:[indicator 6]],RIGHT(AE$2,1)+2,FALSE))</f>
        <v>#N/A</v>
      </c>
      <c r="AF18" s="38" t="e">
        <f>IF(VLOOKUP($A18,Table145[[thematic areas]:[indicator 6]],RIGHT(AF$2,1)+2,FALSE)=0,"",VLOOKUP($A18,Table145[[thematic areas]:[indicator 6]],RIGHT(AF$2,1)+2,FALSE))</f>
        <v>#N/A</v>
      </c>
      <c r="AG18" s="38"/>
      <c r="AH18" s="1">
        <f t="shared" si="1"/>
        <v>14</v>
      </c>
      <c r="AI18" s="1">
        <f t="shared" si="0"/>
        <v>14</v>
      </c>
      <c r="AJ18" s="34" t="e">
        <f>IF(VLOOKUP(B18,Table1[[indicators]:[area]],3,FALSE)=A18,1,2)</f>
        <v>#N/A</v>
      </c>
    </row>
    <row r="19" spans="1:36" s="1" customFormat="1" x14ac:dyDescent="0.35">
      <c r="A19" s="45"/>
      <c r="B19" s="31"/>
      <c r="C19" s="34"/>
      <c r="D19" s="34"/>
      <c r="E19" s="115"/>
      <c r="F19" s="115"/>
      <c r="G19" s="47" t="str">
        <f>IF(NAPHS_table[[#This Row],[Indicador]]="","",VLOOKUP(NAPHS_table[[#This Row],[Indicador]],Table1[[indicators]:[area]],2,FALSE)&amp;NAPHS_table[[#This Row],[actividad '#2]]&amp;".")</f>
        <v/>
      </c>
      <c r="H19" s="31"/>
      <c r="I19" s="32"/>
      <c r="J19" s="34"/>
      <c r="K19" s="31"/>
      <c r="L19" s="31"/>
      <c r="M19" s="31"/>
      <c r="N19" s="31"/>
      <c r="O19" s="31" t="str">
        <f>IF(M19="","",
IF(N19="","",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19" s="35"/>
      <c r="Q19" s="35"/>
      <c r="R19" s="36"/>
      <c r="S19" s="31"/>
      <c r="T19" s="34"/>
      <c r="U19" s="34"/>
      <c r="V19" s="34"/>
      <c r="W19" s="33"/>
      <c r="X19" s="31"/>
      <c r="Y19" s="31"/>
      <c r="Z19" s="14">
        <f>_xlfn.IFNA(VLOOKUP(X19,reference_tables!$AE$2:$AF$6,2,FALSE),0%)</f>
        <v>0</v>
      </c>
      <c r="AA19" s="38" t="e">
        <f>IF(VLOOKUP($A19,Table145[[thematic areas]:[indicator 6]],RIGHT(AA$2,1)+2,FALSE)=0,"",VLOOKUP($A19,Table145[[thematic areas]:[indicator 6]],RIGHT(AA$2,1)+2,FALSE))</f>
        <v>#N/A</v>
      </c>
      <c r="AB19" s="38" t="e">
        <f>IF(VLOOKUP($A19,Table145[[thematic areas]:[indicator 6]],RIGHT(AB$2,1)+2,FALSE)=0,"",VLOOKUP($A19,Table145[[thematic areas]:[indicator 6]],RIGHT(AB$2,1)+2,FALSE))</f>
        <v>#N/A</v>
      </c>
      <c r="AC19" s="38" t="e">
        <f>IF(VLOOKUP($A19,Table145[[thematic areas]:[indicator 6]],RIGHT(AC$2,1)+2,FALSE)=0,"",VLOOKUP($A19,Table145[[thematic areas]:[indicator 6]],RIGHT(AC$2,1)+2,FALSE))</f>
        <v>#N/A</v>
      </c>
      <c r="AD19" s="38" t="e">
        <f>IF(VLOOKUP($A19,Table145[[thematic areas]:[indicator 6]],RIGHT(AD$2,1)+2,FALSE)=0,"",VLOOKUP($A19,Table145[[thematic areas]:[indicator 6]],RIGHT(AD$2,1)+2,FALSE))</f>
        <v>#N/A</v>
      </c>
      <c r="AE19" s="38" t="e">
        <f>IF(VLOOKUP($A19,Table145[[thematic areas]:[indicator 6]],RIGHT(AE$2,1)+2,FALSE)=0,"",VLOOKUP($A19,Table145[[thematic areas]:[indicator 6]],RIGHT(AE$2,1)+2,FALSE))</f>
        <v>#N/A</v>
      </c>
      <c r="AF19" s="38" t="e">
        <f>IF(VLOOKUP($A19,Table145[[thematic areas]:[indicator 6]],RIGHT(AF$2,1)+2,FALSE)=0,"",VLOOKUP($A19,Table145[[thematic areas]:[indicator 6]],RIGHT(AF$2,1)+2,FALSE))</f>
        <v>#N/A</v>
      </c>
      <c r="AG19" s="38"/>
      <c r="AH19" s="1">
        <f t="shared" si="1"/>
        <v>15</v>
      </c>
      <c r="AI19" s="1">
        <f t="shared" si="0"/>
        <v>15</v>
      </c>
      <c r="AJ19" s="34" t="e">
        <f>IF(VLOOKUP(B19,Table1[[indicators]:[area]],3,FALSE)=A19,1,2)</f>
        <v>#N/A</v>
      </c>
    </row>
    <row r="20" spans="1:36" s="1" customFormat="1" x14ac:dyDescent="0.35">
      <c r="A20" s="45"/>
      <c r="B20" s="31"/>
      <c r="C20" s="34"/>
      <c r="D20" s="34"/>
      <c r="E20" s="115"/>
      <c r="F20" s="115"/>
      <c r="G20" s="47" t="str">
        <f>IF(NAPHS_table[[#This Row],[Indicador]]="","",VLOOKUP(NAPHS_table[[#This Row],[Indicador]],Table1[[indicators]:[area]],2,FALSE)&amp;NAPHS_table[[#This Row],[actividad '#2]]&amp;".")</f>
        <v/>
      </c>
      <c r="H20" s="31"/>
      <c r="I20" s="32"/>
      <c r="J20" s="34"/>
      <c r="K20" s="31"/>
      <c r="L20" s="31"/>
      <c r="M20" s="31"/>
      <c r="N20" s="31"/>
      <c r="O20" s="31" t="str">
        <f>IF(M20="","",
IF(N20="","",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20" s="35"/>
      <c r="Q20" s="35"/>
      <c r="R20" s="36"/>
      <c r="S20" s="31"/>
      <c r="T20" s="34"/>
      <c r="U20" s="34"/>
      <c r="V20" s="34"/>
      <c r="W20" s="33"/>
      <c r="X20" s="31"/>
      <c r="Y20" s="31"/>
      <c r="Z20" s="14">
        <f>_xlfn.IFNA(VLOOKUP(X20,reference_tables!$AE$2:$AF$6,2,FALSE),0%)</f>
        <v>0</v>
      </c>
      <c r="AA20" s="38" t="e">
        <f>IF(VLOOKUP($A20,Table145[[thematic areas]:[indicator 6]],RIGHT(AA$2,1)+2,FALSE)=0,"",VLOOKUP($A20,Table145[[thematic areas]:[indicator 6]],RIGHT(AA$2,1)+2,FALSE))</f>
        <v>#N/A</v>
      </c>
      <c r="AB20" s="38" t="e">
        <f>IF(VLOOKUP($A20,Table145[[thematic areas]:[indicator 6]],RIGHT(AB$2,1)+2,FALSE)=0,"",VLOOKUP($A20,Table145[[thematic areas]:[indicator 6]],RIGHT(AB$2,1)+2,FALSE))</f>
        <v>#N/A</v>
      </c>
      <c r="AC20" s="38" t="e">
        <f>IF(VLOOKUP($A20,Table145[[thematic areas]:[indicator 6]],RIGHT(AC$2,1)+2,FALSE)=0,"",VLOOKUP($A20,Table145[[thematic areas]:[indicator 6]],RIGHT(AC$2,1)+2,FALSE))</f>
        <v>#N/A</v>
      </c>
      <c r="AD20" s="38" t="e">
        <f>IF(VLOOKUP($A20,Table145[[thematic areas]:[indicator 6]],RIGHT(AD$2,1)+2,FALSE)=0,"",VLOOKUP($A20,Table145[[thematic areas]:[indicator 6]],RIGHT(AD$2,1)+2,FALSE))</f>
        <v>#N/A</v>
      </c>
      <c r="AE20" s="38" t="e">
        <f>IF(VLOOKUP($A20,Table145[[thematic areas]:[indicator 6]],RIGHT(AE$2,1)+2,FALSE)=0,"",VLOOKUP($A20,Table145[[thematic areas]:[indicator 6]],RIGHT(AE$2,1)+2,FALSE))</f>
        <v>#N/A</v>
      </c>
      <c r="AF20" s="38" t="e">
        <f>IF(VLOOKUP($A20,Table145[[thematic areas]:[indicator 6]],RIGHT(AF$2,1)+2,FALSE)=0,"",VLOOKUP($A20,Table145[[thematic areas]:[indicator 6]],RIGHT(AF$2,1)+2,FALSE))</f>
        <v>#N/A</v>
      </c>
      <c r="AG20" s="38"/>
      <c r="AH20" s="1">
        <f t="shared" si="1"/>
        <v>16</v>
      </c>
      <c r="AI20" s="1">
        <f t="shared" si="0"/>
        <v>16</v>
      </c>
      <c r="AJ20" s="34" t="e">
        <f>IF(VLOOKUP(B20,Table1[[indicators]:[area]],3,FALSE)=A20,1,2)</f>
        <v>#N/A</v>
      </c>
    </row>
    <row r="21" spans="1:36" s="1" customFormat="1" x14ac:dyDescent="0.35">
      <c r="A21" s="45"/>
      <c r="B21" s="31"/>
      <c r="C21" s="34"/>
      <c r="D21" s="34"/>
      <c r="E21" s="115"/>
      <c r="F21" s="115"/>
      <c r="G21" s="47" t="str">
        <f>IF(NAPHS_table[[#This Row],[Indicador]]="","",VLOOKUP(NAPHS_table[[#This Row],[Indicador]],Table1[[indicators]:[area]],2,FALSE)&amp;NAPHS_table[[#This Row],[actividad '#2]]&amp;".")</f>
        <v/>
      </c>
      <c r="H21" s="31"/>
      <c r="I21" s="32"/>
      <c r="J21" s="34"/>
      <c r="K21" s="31"/>
      <c r="L21" s="31"/>
      <c r="M21" s="31"/>
      <c r="N21" s="31"/>
      <c r="O21" s="31" t="str">
        <f>IF(M21="","",
IF(N21="","",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21" s="35"/>
      <c r="Q21" s="35"/>
      <c r="R21" s="36"/>
      <c r="S21" s="31"/>
      <c r="T21" s="34"/>
      <c r="U21" s="34"/>
      <c r="V21" s="34"/>
      <c r="W21" s="33"/>
      <c r="X21" s="31"/>
      <c r="Y21" s="31"/>
      <c r="Z21" s="14">
        <f>_xlfn.IFNA(VLOOKUP(X21,reference_tables!$AE$2:$AF$6,2,FALSE),0%)</f>
        <v>0</v>
      </c>
      <c r="AA21" s="38" t="e">
        <f>IF(VLOOKUP($A21,Table145[[thematic areas]:[indicator 6]],RIGHT(AA$2,1)+2,FALSE)=0,"",VLOOKUP($A21,Table145[[thematic areas]:[indicator 6]],RIGHT(AA$2,1)+2,FALSE))</f>
        <v>#N/A</v>
      </c>
      <c r="AB21" s="38" t="e">
        <f>IF(VLOOKUP($A21,Table145[[thematic areas]:[indicator 6]],RIGHT(AB$2,1)+2,FALSE)=0,"",VLOOKUP($A21,Table145[[thematic areas]:[indicator 6]],RIGHT(AB$2,1)+2,FALSE))</f>
        <v>#N/A</v>
      </c>
      <c r="AC21" s="38" t="e">
        <f>IF(VLOOKUP($A21,Table145[[thematic areas]:[indicator 6]],RIGHT(AC$2,1)+2,FALSE)=0,"",VLOOKUP($A21,Table145[[thematic areas]:[indicator 6]],RIGHT(AC$2,1)+2,FALSE))</f>
        <v>#N/A</v>
      </c>
      <c r="AD21" s="38" t="e">
        <f>IF(VLOOKUP($A21,Table145[[thematic areas]:[indicator 6]],RIGHT(AD$2,1)+2,FALSE)=0,"",VLOOKUP($A21,Table145[[thematic areas]:[indicator 6]],RIGHT(AD$2,1)+2,FALSE))</f>
        <v>#N/A</v>
      </c>
      <c r="AE21" s="38" t="e">
        <f>IF(VLOOKUP($A21,Table145[[thematic areas]:[indicator 6]],RIGHT(AE$2,1)+2,FALSE)=0,"",VLOOKUP($A21,Table145[[thematic areas]:[indicator 6]],RIGHT(AE$2,1)+2,FALSE))</f>
        <v>#N/A</v>
      </c>
      <c r="AF21" s="38" t="e">
        <f>IF(VLOOKUP($A21,Table145[[thematic areas]:[indicator 6]],RIGHT(AF$2,1)+2,FALSE)=0,"",VLOOKUP($A21,Table145[[thematic areas]:[indicator 6]],RIGHT(AF$2,1)+2,FALSE))</f>
        <v>#N/A</v>
      </c>
      <c r="AG21" s="38"/>
      <c r="AH21" s="1">
        <f t="shared" si="1"/>
        <v>17</v>
      </c>
      <c r="AI21" s="1">
        <f t="shared" si="0"/>
        <v>17</v>
      </c>
      <c r="AJ21" s="34" t="e">
        <f>IF(VLOOKUP(B21,Table1[[indicators]:[area]],3,FALSE)=A21,1,2)</f>
        <v>#N/A</v>
      </c>
    </row>
    <row r="22" spans="1:36" s="1" customFormat="1" x14ac:dyDescent="0.35">
      <c r="A22" s="45"/>
      <c r="B22" s="31"/>
      <c r="C22" s="34"/>
      <c r="D22" s="34"/>
      <c r="E22" s="115"/>
      <c r="F22" s="115"/>
      <c r="G22" s="47" t="str">
        <f>IF(NAPHS_table[[#This Row],[Indicador]]="","",VLOOKUP(NAPHS_table[[#This Row],[Indicador]],Table1[[indicators]:[area]],2,FALSE)&amp;NAPHS_table[[#This Row],[actividad '#2]]&amp;".")</f>
        <v/>
      </c>
      <c r="H22" s="31"/>
      <c r="I22" s="32"/>
      <c r="J22" s="34"/>
      <c r="K22" s="31"/>
      <c r="L22" s="31"/>
      <c r="M22" s="31"/>
      <c r="N22" s="31"/>
      <c r="O22" s="31" t="str">
        <f>IF(M22="","",
IF(N22="","",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22" s="35"/>
      <c r="Q22" s="35"/>
      <c r="R22" s="36"/>
      <c r="S22" s="31"/>
      <c r="T22" s="34"/>
      <c r="U22" s="34"/>
      <c r="V22" s="34"/>
      <c r="W22" s="33"/>
      <c r="X22" s="31"/>
      <c r="Y22" s="31"/>
      <c r="Z22" s="14">
        <f>_xlfn.IFNA(VLOOKUP(X22,reference_tables!$AE$2:$AF$6,2,FALSE),0%)</f>
        <v>0</v>
      </c>
      <c r="AA22" s="38" t="e">
        <f>IF(VLOOKUP($A22,Table145[[thematic areas]:[indicator 6]],RIGHT(AA$2,1)+2,FALSE)=0,"",VLOOKUP($A22,Table145[[thematic areas]:[indicator 6]],RIGHT(AA$2,1)+2,FALSE))</f>
        <v>#N/A</v>
      </c>
      <c r="AB22" s="38" t="e">
        <f>IF(VLOOKUP($A22,Table145[[thematic areas]:[indicator 6]],RIGHT(AB$2,1)+2,FALSE)=0,"",VLOOKUP($A22,Table145[[thematic areas]:[indicator 6]],RIGHT(AB$2,1)+2,FALSE))</f>
        <v>#N/A</v>
      </c>
      <c r="AC22" s="38" t="e">
        <f>IF(VLOOKUP($A22,Table145[[thematic areas]:[indicator 6]],RIGHT(AC$2,1)+2,FALSE)=0,"",VLOOKUP($A22,Table145[[thematic areas]:[indicator 6]],RIGHT(AC$2,1)+2,FALSE))</f>
        <v>#N/A</v>
      </c>
      <c r="AD22" s="38" t="e">
        <f>IF(VLOOKUP($A22,Table145[[thematic areas]:[indicator 6]],RIGHT(AD$2,1)+2,FALSE)=0,"",VLOOKUP($A22,Table145[[thematic areas]:[indicator 6]],RIGHT(AD$2,1)+2,FALSE))</f>
        <v>#N/A</v>
      </c>
      <c r="AE22" s="38" t="e">
        <f>IF(VLOOKUP($A22,Table145[[thematic areas]:[indicator 6]],RIGHT(AE$2,1)+2,FALSE)=0,"",VLOOKUP($A22,Table145[[thematic areas]:[indicator 6]],RIGHT(AE$2,1)+2,FALSE))</f>
        <v>#N/A</v>
      </c>
      <c r="AF22" s="38" t="e">
        <f>IF(VLOOKUP($A22,Table145[[thematic areas]:[indicator 6]],RIGHT(AF$2,1)+2,FALSE)=0,"",VLOOKUP($A22,Table145[[thematic areas]:[indicator 6]],RIGHT(AF$2,1)+2,FALSE))</f>
        <v>#N/A</v>
      </c>
      <c r="AG22" s="38"/>
      <c r="AH22" s="1">
        <f t="shared" si="1"/>
        <v>18</v>
      </c>
      <c r="AI22" s="1">
        <f t="shared" si="0"/>
        <v>18</v>
      </c>
      <c r="AJ22" s="34" t="e">
        <f>IF(VLOOKUP(B22,Table1[[indicators]:[area]],3,FALSE)=A22,1,2)</f>
        <v>#N/A</v>
      </c>
    </row>
    <row r="23" spans="1:36" s="1" customFormat="1" x14ac:dyDescent="0.35">
      <c r="A23" s="45"/>
      <c r="B23" s="31"/>
      <c r="C23" s="34"/>
      <c r="D23" s="34"/>
      <c r="E23" s="115"/>
      <c r="F23" s="115"/>
      <c r="G23" s="47" t="str">
        <f>IF(NAPHS_table[[#This Row],[Indicador]]="","",VLOOKUP(NAPHS_table[[#This Row],[Indicador]],Table1[[indicators]:[area]],2,FALSE)&amp;NAPHS_table[[#This Row],[actividad '#2]]&amp;".")</f>
        <v/>
      </c>
      <c r="H23" s="31"/>
      <c r="I23" s="32"/>
      <c r="J23" s="34"/>
      <c r="K23" s="37"/>
      <c r="L23" s="31"/>
      <c r="M23" s="31"/>
      <c r="N23" s="31"/>
      <c r="O23" s="31" t="str">
        <f>IF(M23="","",
IF(N23="","",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23" s="35"/>
      <c r="Q23" s="35"/>
      <c r="R23" s="36"/>
      <c r="S23" s="37"/>
      <c r="T23" s="108"/>
      <c r="U23" s="108"/>
      <c r="V23" s="108"/>
      <c r="W23" s="33"/>
      <c r="X23" s="31"/>
      <c r="Y23" s="37"/>
      <c r="Z23" s="14">
        <f>_xlfn.IFNA(VLOOKUP(X23,reference_tables!$AE$2:$AF$6,2,FALSE),0%)</f>
        <v>0</v>
      </c>
      <c r="AA23" s="38" t="e">
        <f>IF(VLOOKUP($A23,Table145[[thematic areas]:[indicator 6]],RIGHT(AA$2,1)+2,FALSE)=0,"",VLOOKUP($A23,Table145[[thematic areas]:[indicator 6]],RIGHT(AA$2,1)+2,FALSE))</f>
        <v>#N/A</v>
      </c>
      <c r="AB23" s="38" t="e">
        <f>IF(VLOOKUP($A23,Table145[[thematic areas]:[indicator 6]],RIGHT(AB$2,1)+2,FALSE)=0,"",VLOOKUP($A23,Table145[[thematic areas]:[indicator 6]],RIGHT(AB$2,1)+2,FALSE))</f>
        <v>#N/A</v>
      </c>
      <c r="AC23" s="38" t="e">
        <f>IF(VLOOKUP($A23,Table145[[thematic areas]:[indicator 6]],RIGHT(AC$2,1)+2,FALSE)=0,"",VLOOKUP($A23,Table145[[thematic areas]:[indicator 6]],RIGHT(AC$2,1)+2,FALSE))</f>
        <v>#N/A</v>
      </c>
      <c r="AD23" s="38" t="e">
        <f>IF(VLOOKUP($A23,Table145[[thematic areas]:[indicator 6]],RIGHT(AD$2,1)+2,FALSE)=0,"",VLOOKUP($A23,Table145[[thematic areas]:[indicator 6]],RIGHT(AD$2,1)+2,FALSE))</f>
        <v>#N/A</v>
      </c>
      <c r="AE23" s="38" t="e">
        <f>IF(VLOOKUP($A23,Table145[[thematic areas]:[indicator 6]],RIGHT(AE$2,1)+2,FALSE)=0,"",VLOOKUP($A23,Table145[[thematic areas]:[indicator 6]],RIGHT(AE$2,1)+2,FALSE))</f>
        <v>#N/A</v>
      </c>
      <c r="AF23" s="38" t="e">
        <f>IF(VLOOKUP($A23,Table145[[thematic areas]:[indicator 6]],RIGHT(AF$2,1)+2,FALSE)=0,"",VLOOKUP($A23,Table145[[thematic areas]:[indicator 6]],RIGHT(AF$2,1)+2,FALSE))</f>
        <v>#N/A</v>
      </c>
      <c r="AG23" s="38"/>
      <c r="AH23" s="1">
        <f t="shared" si="1"/>
        <v>19</v>
      </c>
      <c r="AI23" s="1">
        <f t="shared" si="0"/>
        <v>19</v>
      </c>
      <c r="AJ23" s="34" t="e">
        <f>IF(VLOOKUP(B23,Table1[[indicators]:[area]],3,FALSE)=A23,1,2)</f>
        <v>#N/A</v>
      </c>
    </row>
    <row r="24" spans="1:36" s="1" customFormat="1" x14ac:dyDescent="0.35">
      <c r="A24" s="45"/>
      <c r="B24" s="31"/>
      <c r="C24" s="34"/>
      <c r="D24" s="34"/>
      <c r="E24" s="115"/>
      <c r="F24" s="115"/>
      <c r="G24" s="47" t="str">
        <f>IF(NAPHS_table[[#This Row],[Indicador]]="","",VLOOKUP(NAPHS_table[[#This Row],[Indicador]],Table1[[indicators]:[area]],2,FALSE)&amp;NAPHS_table[[#This Row],[actividad '#2]]&amp;".")</f>
        <v/>
      </c>
      <c r="H24" s="31"/>
      <c r="I24" s="32"/>
      <c r="J24" s="34"/>
      <c r="K24" s="37"/>
      <c r="L24" s="31"/>
      <c r="M24" s="31"/>
      <c r="N24" s="31"/>
      <c r="O24" s="31" t="str">
        <f>IF(M24="","",
IF(N24="","",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24" s="35"/>
      <c r="Q24" s="35"/>
      <c r="R24" s="36"/>
      <c r="S24" s="37"/>
      <c r="T24" s="108"/>
      <c r="U24" s="108"/>
      <c r="V24" s="108"/>
      <c r="W24" s="33"/>
      <c r="X24" s="31"/>
      <c r="Y24" s="37"/>
      <c r="Z24" s="14">
        <f>_xlfn.IFNA(VLOOKUP(X24,reference_tables!$AE$2:$AF$6,2,FALSE),0%)</f>
        <v>0</v>
      </c>
      <c r="AA24" s="38" t="e">
        <f>IF(VLOOKUP($A24,Table145[[thematic areas]:[indicator 6]],RIGHT(AA$2,1)+2,FALSE)=0,"",VLOOKUP($A24,Table145[[thematic areas]:[indicator 6]],RIGHT(AA$2,1)+2,FALSE))</f>
        <v>#N/A</v>
      </c>
      <c r="AB24" s="38" t="e">
        <f>IF(VLOOKUP($A24,Table145[[thematic areas]:[indicator 6]],RIGHT(AB$2,1)+2,FALSE)=0,"",VLOOKUP($A24,Table145[[thematic areas]:[indicator 6]],RIGHT(AB$2,1)+2,FALSE))</f>
        <v>#N/A</v>
      </c>
      <c r="AC24" s="38" t="e">
        <f>IF(VLOOKUP($A24,Table145[[thematic areas]:[indicator 6]],RIGHT(AC$2,1)+2,FALSE)=0,"",VLOOKUP($A24,Table145[[thematic areas]:[indicator 6]],RIGHT(AC$2,1)+2,FALSE))</f>
        <v>#N/A</v>
      </c>
      <c r="AD24" s="38" t="e">
        <f>IF(VLOOKUP($A24,Table145[[thematic areas]:[indicator 6]],RIGHT(AD$2,1)+2,FALSE)=0,"",VLOOKUP($A24,Table145[[thematic areas]:[indicator 6]],RIGHT(AD$2,1)+2,FALSE))</f>
        <v>#N/A</v>
      </c>
      <c r="AE24" s="38" t="e">
        <f>IF(VLOOKUP($A24,Table145[[thematic areas]:[indicator 6]],RIGHT(AE$2,1)+2,FALSE)=0,"",VLOOKUP($A24,Table145[[thematic areas]:[indicator 6]],RIGHT(AE$2,1)+2,FALSE))</f>
        <v>#N/A</v>
      </c>
      <c r="AF24" s="38" t="e">
        <f>IF(VLOOKUP($A24,Table145[[thematic areas]:[indicator 6]],RIGHT(AF$2,1)+2,FALSE)=0,"",VLOOKUP($A24,Table145[[thematic areas]:[indicator 6]],RIGHT(AF$2,1)+2,FALSE))</f>
        <v>#N/A</v>
      </c>
      <c r="AG24" s="38"/>
      <c r="AH24" s="1">
        <f t="shared" si="1"/>
        <v>20</v>
      </c>
      <c r="AI24" s="1">
        <f t="shared" si="0"/>
        <v>20</v>
      </c>
      <c r="AJ24" s="34" t="e">
        <f>IF(VLOOKUP(B24,Table1[[indicators]:[area]],3,FALSE)=A24,1,2)</f>
        <v>#N/A</v>
      </c>
    </row>
    <row r="25" spans="1:36" s="1" customFormat="1" x14ac:dyDescent="0.35">
      <c r="A25" s="45"/>
      <c r="B25" s="31"/>
      <c r="C25" s="34"/>
      <c r="D25" s="34"/>
      <c r="E25" s="115"/>
      <c r="F25" s="115"/>
      <c r="G25" s="47" t="str">
        <f>IF(NAPHS_table[[#This Row],[Indicador]]="","",VLOOKUP(NAPHS_table[[#This Row],[Indicador]],Table1[[indicators]:[area]],2,FALSE)&amp;NAPHS_table[[#This Row],[actividad '#2]]&amp;".")</f>
        <v/>
      </c>
      <c r="H25" s="31"/>
      <c r="I25" s="32"/>
      <c r="J25" s="34"/>
      <c r="K25" s="37"/>
      <c r="L25" s="31"/>
      <c r="M25" s="31"/>
      <c r="N25" s="31"/>
      <c r="O25" s="31" t="str">
        <f>IF(M25="","",
IF(N25="","",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25" s="35"/>
      <c r="Q25" s="35"/>
      <c r="R25" s="36"/>
      <c r="S25" s="37"/>
      <c r="T25" s="108"/>
      <c r="U25" s="108"/>
      <c r="V25" s="108"/>
      <c r="W25" s="33"/>
      <c r="X25" s="31"/>
      <c r="Y25" s="37"/>
      <c r="Z25" s="14">
        <f>_xlfn.IFNA(VLOOKUP(X25,reference_tables!$AE$2:$AF$6,2,FALSE),0%)</f>
        <v>0</v>
      </c>
      <c r="AA25" s="38" t="e">
        <f>IF(VLOOKUP($A25,Table145[[thematic areas]:[indicator 6]],RIGHT(AA$2,1)+2,FALSE)=0,"",VLOOKUP($A25,Table145[[thematic areas]:[indicator 6]],RIGHT(AA$2,1)+2,FALSE))</f>
        <v>#N/A</v>
      </c>
      <c r="AB25" s="38" t="e">
        <f>IF(VLOOKUP($A25,Table145[[thematic areas]:[indicator 6]],RIGHT(AB$2,1)+2,FALSE)=0,"",VLOOKUP($A25,Table145[[thematic areas]:[indicator 6]],RIGHT(AB$2,1)+2,FALSE))</f>
        <v>#N/A</v>
      </c>
      <c r="AC25" s="38" t="e">
        <f>IF(VLOOKUP($A25,Table145[[thematic areas]:[indicator 6]],RIGHT(AC$2,1)+2,FALSE)=0,"",VLOOKUP($A25,Table145[[thematic areas]:[indicator 6]],RIGHT(AC$2,1)+2,FALSE))</f>
        <v>#N/A</v>
      </c>
      <c r="AD25" s="38" t="e">
        <f>IF(VLOOKUP($A25,Table145[[thematic areas]:[indicator 6]],RIGHT(AD$2,1)+2,FALSE)=0,"",VLOOKUP($A25,Table145[[thematic areas]:[indicator 6]],RIGHT(AD$2,1)+2,FALSE))</f>
        <v>#N/A</v>
      </c>
      <c r="AE25" s="38" t="e">
        <f>IF(VLOOKUP($A25,Table145[[thematic areas]:[indicator 6]],RIGHT(AE$2,1)+2,FALSE)=0,"",VLOOKUP($A25,Table145[[thematic areas]:[indicator 6]],RIGHT(AE$2,1)+2,FALSE))</f>
        <v>#N/A</v>
      </c>
      <c r="AF25" s="38" t="e">
        <f>IF(VLOOKUP($A25,Table145[[thematic areas]:[indicator 6]],RIGHT(AF$2,1)+2,FALSE)=0,"",VLOOKUP($A25,Table145[[thematic areas]:[indicator 6]],RIGHT(AF$2,1)+2,FALSE))</f>
        <v>#N/A</v>
      </c>
      <c r="AG25" s="38"/>
      <c r="AH25" s="1">
        <f t="shared" si="1"/>
        <v>21</v>
      </c>
      <c r="AI25" s="1">
        <f t="shared" si="0"/>
        <v>21</v>
      </c>
      <c r="AJ25" s="34" t="e">
        <f>IF(VLOOKUP(B25,Table1[[indicators]:[area]],3,FALSE)=A25,1,2)</f>
        <v>#N/A</v>
      </c>
    </row>
    <row r="26" spans="1:36" s="1" customFormat="1" x14ac:dyDescent="0.35">
      <c r="A26" s="45"/>
      <c r="B26" s="31"/>
      <c r="C26" s="34"/>
      <c r="D26" s="34"/>
      <c r="E26" s="115"/>
      <c r="F26" s="115"/>
      <c r="G26" s="47" t="str">
        <f>IF(NAPHS_table[[#This Row],[Indicador]]="","",VLOOKUP(NAPHS_table[[#This Row],[Indicador]],Table1[[indicators]:[area]],2,FALSE)&amp;NAPHS_table[[#This Row],[actividad '#2]]&amp;".")</f>
        <v/>
      </c>
      <c r="H26" s="31"/>
      <c r="I26" s="32"/>
      <c r="J26" s="34"/>
      <c r="K26" s="37"/>
      <c r="L26" s="31"/>
      <c r="M26" s="31"/>
      <c r="N26" s="31"/>
      <c r="O26" s="31" t="str">
        <f>IF(M26="","",
IF(N26="","",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26" s="35"/>
      <c r="Q26" s="35"/>
      <c r="R26" s="36"/>
      <c r="S26" s="37"/>
      <c r="T26" s="108"/>
      <c r="U26" s="108"/>
      <c r="V26" s="108"/>
      <c r="W26" s="33"/>
      <c r="X26" s="31"/>
      <c r="Y26" s="37"/>
      <c r="Z26" s="14">
        <f>_xlfn.IFNA(VLOOKUP(X26,reference_tables!$AE$2:$AF$6,2,FALSE),0%)</f>
        <v>0</v>
      </c>
      <c r="AA26" s="38" t="e">
        <f>IF(VLOOKUP($A26,Table145[[thematic areas]:[indicator 6]],RIGHT(AA$2,1)+2,FALSE)=0,"",VLOOKUP($A26,Table145[[thematic areas]:[indicator 6]],RIGHT(AA$2,1)+2,FALSE))</f>
        <v>#N/A</v>
      </c>
      <c r="AB26" s="38" t="e">
        <f>IF(VLOOKUP($A26,Table145[[thematic areas]:[indicator 6]],RIGHT(AB$2,1)+2,FALSE)=0,"",VLOOKUP($A26,Table145[[thematic areas]:[indicator 6]],RIGHT(AB$2,1)+2,FALSE))</f>
        <v>#N/A</v>
      </c>
      <c r="AC26" s="38" t="e">
        <f>IF(VLOOKUP($A26,Table145[[thematic areas]:[indicator 6]],RIGHT(AC$2,1)+2,FALSE)=0,"",VLOOKUP($A26,Table145[[thematic areas]:[indicator 6]],RIGHT(AC$2,1)+2,FALSE))</f>
        <v>#N/A</v>
      </c>
      <c r="AD26" s="38" t="e">
        <f>IF(VLOOKUP($A26,Table145[[thematic areas]:[indicator 6]],RIGHT(AD$2,1)+2,FALSE)=0,"",VLOOKUP($A26,Table145[[thematic areas]:[indicator 6]],RIGHT(AD$2,1)+2,FALSE))</f>
        <v>#N/A</v>
      </c>
      <c r="AE26" s="38" t="e">
        <f>IF(VLOOKUP($A26,Table145[[thematic areas]:[indicator 6]],RIGHT(AE$2,1)+2,FALSE)=0,"",VLOOKUP($A26,Table145[[thematic areas]:[indicator 6]],RIGHT(AE$2,1)+2,FALSE))</f>
        <v>#N/A</v>
      </c>
      <c r="AF26" s="38" t="e">
        <f>IF(VLOOKUP($A26,Table145[[thematic areas]:[indicator 6]],RIGHT(AF$2,1)+2,FALSE)=0,"",VLOOKUP($A26,Table145[[thematic areas]:[indicator 6]],RIGHT(AF$2,1)+2,FALSE))</f>
        <v>#N/A</v>
      </c>
      <c r="AG26" s="38"/>
      <c r="AH26" s="1">
        <f t="shared" si="1"/>
        <v>22</v>
      </c>
      <c r="AI26" s="1">
        <f t="shared" si="0"/>
        <v>22</v>
      </c>
      <c r="AJ26" s="34" t="e">
        <f>IF(VLOOKUP(B26,Table1[[indicators]:[area]],3,FALSE)=A26,1,2)</f>
        <v>#N/A</v>
      </c>
    </row>
    <row r="27" spans="1:36" s="16" customFormat="1" x14ac:dyDescent="0.35">
      <c r="A27" s="46"/>
      <c r="B27" s="42"/>
      <c r="C27" s="32"/>
      <c r="D27" s="32"/>
      <c r="E27" s="116"/>
      <c r="F27" s="116"/>
      <c r="G27" s="47" t="str">
        <f>IF(NAPHS_table[[#This Row],[Indicador]]="","",VLOOKUP(NAPHS_table[[#This Row],[Indicador]],Table1[[indicators]:[area]],2,FALSE)&amp;NAPHS_table[[#This Row],[actividad '#2]]&amp;".")</f>
        <v/>
      </c>
      <c r="H27" s="42"/>
      <c r="I27" s="32"/>
      <c r="J27" s="32"/>
      <c r="K27" s="42"/>
      <c r="L27" s="42"/>
      <c r="M27" s="42"/>
      <c r="N27" s="42"/>
      <c r="O27" s="31" t="str">
        <f>IF(M27="","",
IF(N27="","",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27" s="35"/>
      <c r="Q27" s="35"/>
      <c r="R27" s="43"/>
      <c r="S27" s="42"/>
      <c r="T27" s="32"/>
      <c r="U27" s="32"/>
      <c r="V27" s="32"/>
      <c r="W27" s="42"/>
      <c r="X27" s="31"/>
      <c r="Y27" s="42"/>
      <c r="Z27" s="44"/>
      <c r="AA27" s="41" t="e">
        <f>IF(VLOOKUP($A27,Table145[[thematic areas]:[indicator 6]],RIGHT(AA$2,1)+2,FALSE)=0,"",VLOOKUP($A27,Table145[[thematic areas]:[indicator 6]],RIGHT(AA$2,1)+2,FALSE))</f>
        <v>#N/A</v>
      </c>
      <c r="AB27" s="41" t="e">
        <f>IF(VLOOKUP($A27,Table145[[thematic areas]:[indicator 6]],RIGHT(AB$2,1)+2,FALSE)=0,"",VLOOKUP($A27,Table145[[thematic areas]:[indicator 6]],RIGHT(AB$2,1)+2,FALSE))</f>
        <v>#N/A</v>
      </c>
      <c r="AC27" s="41" t="e">
        <f>IF(VLOOKUP($A27,Table145[[thematic areas]:[indicator 6]],RIGHT(AC$2,1)+2,FALSE)=0,"",VLOOKUP($A27,Table145[[thematic areas]:[indicator 6]],RIGHT(AC$2,1)+2,FALSE))</f>
        <v>#N/A</v>
      </c>
      <c r="AD27" s="41" t="e">
        <f>IF(VLOOKUP($A27,Table145[[thematic areas]:[indicator 6]],RIGHT(AD$2,1)+2,FALSE)=0,"",VLOOKUP($A27,Table145[[thematic areas]:[indicator 6]],RIGHT(AD$2,1)+2,FALSE))</f>
        <v>#N/A</v>
      </c>
      <c r="AE27" s="41" t="e">
        <f>IF(VLOOKUP($A27,Table145[[thematic areas]:[indicator 6]],RIGHT(AE$2,1)+2,FALSE)=0,"",VLOOKUP($A27,Table145[[thematic areas]:[indicator 6]],RIGHT(AE$2,1)+2,FALSE))</f>
        <v>#N/A</v>
      </c>
      <c r="AF27" s="41" t="e">
        <f>IF(VLOOKUP($A27,Table145[[thematic areas]:[indicator 6]],RIGHT(AF$2,1)+2,FALSE)=0,"",VLOOKUP($A27,Table145[[thematic areas]:[indicator 6]],RIGHT(AF$2,1)+2,FALSE))</f>
        <v>#N/A</v>
      </c>
      <c r="AG27" s="41"/>
      <c r="AH27" s="16">
        <f t="shared" si="1"/>
        <v>23</v>
      </c>
      <c r="AI27" s="16">
        <f t="shared" si="0"/>
        <v>23</v>
      </c>
      <c r="AJ27" s="32" t="e">
        <f>IF(VLOOKUP(B27,Table1[[indicators]:[area]],3,FALSE)=A27,1,2)</f>
        <v>#N/A</v>
      </c>
    </row>
    <row r="28" spans="1:36" s="16" customFormat="1" x14ac:dyDescent="0.35">
      <c r="A28" s="46"/>
      <c r="B28" s="42"/>
      <c r="C28" s="32"/>
      <c r="D28" s="32"/>
      <c r="E28" s="116"/>
      <c r="F28" s="116"/>
      <c r="G28" s="47" t="str">
        <f>IF(NAPHS_table[[#This Row],[Indicador]]="","",VLOOKUP(NAPHS_table[[#This Row],[Indicador]],Table1[[indicators]:[area]],2,FALSE)&amp;NAPHS_table[[#This Row],[actividad '#2]]&amp;".")</f>
        <v/>
      </c>
      <c r="H28" s="42"/>
      <c r="I28" s="32"/>
      <c r="J28" s="32"/>
      <c r="K28" s="42"/>
      <c r="L28" s="42"/>
      <c r="M28" s="42"/>
      <c r="N28" s="42"/>
      <c r="O28" s="31" t="str">
        <f>IF(M28="","",
IF(N28="","",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28" s="35"/>
      <c r="Q28" s="35"/>
      <c r="R28" s="43"/>
      <c r="S28" s="42"/>
      <c r="T28" s="32"/>
      <c r="U28" s="32"/>
      <c r="V28" s="32"/>
      <c r="W28" s="42"/>
      <c r="X28" s="31"/>
      <c r="Y28" s="42"/>
      <c r="Z28" s="44">
        <f>_xlfn.IFNA(VLOOKUP(X28,reference_tables!$AE$2:$AF$6,2,FALSE),0%)</f>
        <v>0</v>
      </c>
      <c r="AA28" s="41" t="e">
        <f>IF(VLOOKUP($A28,Table145[[thematic areas]:[indicator 6]],RIGHT(AA$2,1)+2,FALSE)=0,"",VLOOKUP($A28,Table145[[thematic areas]:[indicator 6]],RIGHT(AA$2,1)+2,FALSE))</f>
        <v>#N/A</v>
      </c>
      <c r="AB28" s="41" t="e">
        <f>IF(VLOOKUP($A28,Table145[[thematic areas]:[indicator 6]],RIGHT(AB$2,1)+2,FALSE)=0,"",VLOOKUP($A28,Table145[[thematic areas]:[indicator 6]],RIGHT(AB$2,1)+2,FALSE))</f>
        <v>#N/A</v>
      </c>
      <c r="AC28" s="41" t="e">
        <f>IF(VLOOKUP($A28,Table145[[thematic areas]:[indicator 6]],RIGHT(AC$2,1)+2,FALSE)=0,"",VLOOKUP($A28,Table145[[thematic areas]:[indicator 6]],RIGHT(AC$2,1)+2,FALSE))</f>
        <v>#N/A</v>
      </c>
      <c r="AD28" s="41" t="e">
        <f>IF(VLOOKUP($A28,Table145[[thematic areas]:[indicator 6]],RIGHT(AD$2,1)+2,FALSE)=0,"",VLOOKUP($A28,Table145[[thematic areas]:[indicator 6]],RIGHT(AD$2,1)+2,FALSE))</f>
        <v>#N/A</v>
      </c>
      <c r="AE28" s="41" t="e">
        <f>IF(VLOOKUP($A28,Table145[[thematic areas]:[indicator 6]],RIGHT(AE$2,1)+2,FALSE)=0,"",VLOOKUP($A28,Table145[[thematic areas]:[indicator 6]],RIGHT(AE$2,1)+2,FALSE))</f>
        <v>#N/A</v>
      </c>
      <c r="AF28" s="41" t="e">
        <f>IF(VLOOKUP($A28,Table145[[thematic areas]:[indicator 6]],RIGHT(AF$2,1)+2,FALSE)=0,"",VLOOKUP($A28,Table145[[thematic areas]:[indicator 6]],RIGHT(AF$2,1)+2,FALSE))</f>
        <v>#N/A</v>
      </c>
      <c r="AG28" s="41"/>
      <c r="AH28" s="16">
        <f t="shared" si="1"/>
        <v>24</v>
      </c>
      <c r="AI28" s="16">
        <f t="shared" si="0"/>
        <v>24</v>
      </c>
      <c r="AJ28" s="32" t="e">
        <f>IF(VLOOKUP(B28,Table1[[indicators]:[area]],3,FALSE)=A28,1,2)</f>
        <v>#N/A</v>
      </c>
    </row>
    <row r="29" spans="1:36" s="16" customFormat="1" x14ac:dyDescent="0.35">
      <c r="A29" s="46"/>
      <c r="B29" s="42"/>
      <c r="C29" s="32"/>
      <c r="D29" s="32"/>
      <c r="E29" s="116"/>
      <c r="F29" s="116"/>
      <c r="G29" s="47" t="str">
        <f>IF(NAPHS_table[[#This Row],[Indicador]]="","",VLOOKUP(NAPHS_table[[#This Row],[Indicador]],Table1[[indicators]:[area]],2,FALSE)&amp;NAPHS_table[[#This Row],[actividad '#2]]&amp;".")</f>
        <v/>
      </c>
      <c r="H29" s="42"/>
      <c r="I29" s="32"/>
      <c r="J29" s="32"/>
      <c r="K29" s="42"/>
      <c r="L29" s="42"/>
      <c r="M29" s="42"/>
      <c r="N29" s="42"/>
      <c r="O29" s="31" t="str">
        <f>IF(M29="","",
IF(N29="","",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29" s="35"/>
      <c r="Q29" s="35"/>
      <c r="R29" s="43"/>
      <c r="S29" s="42"/>
      <c r="T29" s="32"/>
      <c r="U29" s="32"/>
      <c r="V29" s="32"/>
      <c r="W29" s="42"/>
      <c r="X29" s="31"/>
      <c r="Y29" s="42"/>
      <c r="Z29" s="44">
        <f>_xlfn.IFNA(VLOOKUP(X29,reference_tables!$AE$2:$AF$6,2,FALSE),0%)</f>
        <v>0</v>
      </c>
      <c r="AA29" s="41" t="e">
        <f>IF(VLOOKUP($A29,Table145[[thematic areas]:[indicator 6]],RIGHT(AA$2,1)+2,FALSE)=0,"",VLOOKUP($A29,Table145[[thematic areas]:[indicator 6]],RIGHT(AA$2,1)+2,FALSE))</f>
        <v>#N/A</v>
      </c>
      <c r="AB29" s="41" t="e">
        <f>IF(VLOOKUP($A29,Table145[[thematic areas]:[indicator 6]],RIGHT(AB$2,1)+2,FALSE)=0,"",VLOOKUP($A29,Table145[[thematic areas]:[indicator 6]],RIGHT(AB$2,1)+2,FALSE))</f>
        <v>#N/A</v>
      </c>
      <c r="AC29" s="41" t="e">
        <f>IF(VLOOKUP($A29,Table145[[thematic areas]:[indicator 6]],RIGHT(AC$2,1)+2,FALSE)=0,"",VLOOKUP($A29,Table145[[thematic areas]:[indicator 6]],RIGHT(AC$2,1)+2,FALSE))</f>
        <v>#N/A</v>
      </c>
      <c r="AD29" s="41" t="e">
        <f>IF(VLOOKUP($A29,Table145[[thematic areas]:[indicator 6]],RIGHT(AD$2,1)+2,FALSE)=0,"",VLOOKUP($A29,Table145[[thematic areas]:[indicator 6]],RIGHT(AD$2,1)+2,FALSE))</f>
        <v>#N/A</v>
      </c>
      <c r="AE29" s="41" t="e">
        <f>IF(VLOOKUP($A29,Table145[[thematic areas]:[indicator 6]],RIGHT(AE$2,1)+2,FALSE)=0,"",VLOOKUP($A29,Table145[[thematic areas]:[indicator 6]],RIGHT(AE$2,1)+2,FALSE))</f>
        <v>#N/A</v>
      </c>
      <c r="AF29" s="41" t="e">
        <f>IF(VLOOKUP($A29,Table145[[thematic areas]:[indicator 6]],RIGHT(AF$2,1)+2,FALSE)=0,"",VLOOKUP($A29,Table145[[thematic areas]:[indicator 6]],RIGHT(AF$2,1)+2,FALSE))</f>
        <v>#N/A</v>
      </c>
      <c r="AG29" s="41"/>
      <c r="AH29" s="16">
        <f t="shared" si="1"/>
        <v>25</v>
      </c>
      <c r="AI29" s="16">
        <f t="shared" si="0"/>
        <v>25</v>
      </c>
      <c r="AJ29" s="32" t="e">
        <f>IF(VLOOKUP(B29,Table1[[indicators]:[area]],3,FALSE)=A29,1,2)</f>
        <v>#N/A</v>
      </c>
    </row>
    <row r="30" spans="1:36" s="16" customFormat="1" x14ac:dyDescent="0.35">
      <c r="A30" s="46"/>
      <c r="B30" s="42"/>
      <c r="C30" s="32"/>
      <c r="D30" s="32"/>
      <c r="E30" s="116"/>
      <c r="F30" s="116"/>
      <c r="G30" s="47" t="str">
        <f>IF(NAPHS_table[[#This Row],[Indicador]]="","",VLOOKUP(NAPHS_table[[#This Row],[Indicador]],Table1[[indicators]:[area]],2,FALSE)&amp;NAPHS_table[[#This Row],[actividad '#2]]&amp;".")</f>
        <v/>
      </c>
      <c r="H30" s="42"/>
      <c r="I30" s="32"/>
      <c r="J30" s="32"/>
      <c r="K30" s="42"/>
      <c r="L30" s="42"/>
      <c r="M30" s="42"/>
      <c r="N30" s="42"/>
      <c r="O30" s="31" t="str">
        <f>IF(M30="","",
IF(N30="","",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30" s="35"/>
      <c r="Q30" s="35"/>
      <c r="R30" s="43"/>
      <c r="S30" s="42"/>
      <c r="T30" s="32"/>
      <c r="U30" s="32"/>
      <c r="V30" s="32"/>
      <c r="W30" s="42"/>
      <c r="X30" s="31"/>
      <c r="Y30" s="42"/>
      <c r="Z30" s="44">
        <f>_xlfn.IFNA(VLOOKUP(X30,reference_tables!$AE$2:$AF$6,2,FALSE),0%)</f>
        <v>0</v>
      </c>
      <c r="AA30" s="41" t="e">
        <f>IF(VLOOKUP($A30,Table145[[thematic areas]:[indicator 6]],RIGHT(AA$2,1)+2,FALSE)=0,"",VLOOKUP($A30,Table145[[thematic areas]:[indicator 6]],RIGHT(AA$2,1)+2,FALSE))</f>
        <v>#N/A</v>
      </c>
      <c r="AB30" s="41" t="e">
        <f>IF(VLOOKUP($A30,Table145[[thematic areas]:[indicator 6]],RIGHT(AB$2,1)+2,FALSE)=0,"",VLOOKUP($A30,Table145[[thematic areas]:[indicator 6]],RIGHT(AB$2,1)+2,FALSE))</f>
        <v>#N/A</v>
      </c>
      <c r="AC30" s="41" t="e">
        <f>IF(VLOOKUP($A30,Table145[[thematic areas]:[indicator 6]],RIGHT(AC$2,1)+2,FALSE)=0,"",VLOOKUP($A30,Table145[[thematic areas]:[indicator 6]],RIGHT(AC$2,1)+2,FALSE))</f>
        <v>#N/A</v>
      </c>
      <c r="AD30" s="41" t="e">
        <f>IF(VLOOKUP($A30,Table145[[thematic areas]:[indicator 6]],RIGHT(AD$2,1)+2,FALSE)=0,"",VLOOKUP($A30,Table145[[thematic areas]:[indicator 6]],RIGHT(AD$2,1)+2,FALSE))</f>
        <v>#N/A</v>
      </c>
      <c r="AE30" s="41" t="e">
        <f>IF(VLOOKUP($A30,Table145[[thematic areas]:[indicator 6]],RIGHT(AE$2,1)+2,FALSE)=0,"",VLOOKUP($A30,Table145[[thematic areas]:[indicator 6]],RIGHT(AE$2,1)+2,FALSE))</f>
        <v>#N/A</v>
      </c>
      <c r="AF30" s="41" t="e">
        <f>IF(VLOOKUP($A30,Table145[[thematic areas]:[indicator 6]],RIGHT(AF$2,1)+2,FALSE)=0,"",VLOOKUP($A30,Table145[[thematic areas]:[indicator 6]],RIGHT(AF$2,1)+2,FALSE))</f>
        <v>#N/A</v>
      </c>
      <c r="AG30" s="41"/>
      <c r="AH30" s="16">
        <f t="shared" si="1"/>
        <v>26</v>
      </c>
      <c r="AI30" s="16">
        <f t="shared" si="0"/>
        <v>26</v>
      </c>
      <c r="AJ30" s="32" t="e">
        <f>IF(VLOOKUP(B30,Table1[[indicators]:[area]],3,FALSE)=A30,1,2)</f>
        <v>#N/A</v>
      </c>
    </row>
    <row r="31" spans="1:36" s="16" customFormat="1" x14ac:dyDescent="0.35">
      <c r="A31" s="46"/>
      <c r="B31" s="42"/>
      <c r="C31" s="32"/>
      <c r="D31" s="32"/>
      <c r="E31" s="116"/>
      <c r="F31" s="116"/>
      <c r="G31" s="47" t="str">
        <f>IF(NAPHS_table[[#This Row],[Indicador]]="","",VLOOKUP(NAPHS_table[[#This Row],[Indicador]],Table1[[indicators]:[area]],2,FALSE)&amp;NAPHS_table[[#This Row],[actividad '#2]]&amp;".")</f>
        <v/>
      </c>
      <c r="H31" s="42"/>
      <c r="I31" s="32"/>
      <c r="J31" s="32"/>
      <c r="K31" s="42"/>
      <c r="L31" s="42"/>
      <c r="M31" s="42"/>
      <c r="N31" s="42"/>
      <c r="O31" s="31" t="str">
        <f>IF(M31="","",
IF(N31="","",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31" s="35"/>
      <c r="Q31" s="35"/>
      <c r="R31" s="43"/>
      <c r="S31" s="42"/>
      <c r="T31" s="32"/>
      <c r="U31" s="32"/>
      <c r="V31" s="32"/>
      <c r="W31" s="42"/>
      <c r="X31" s="31"/>
      <c r="Y31" s="42"/>
      <c r="Z31" s="44">
        <f>_xlfn.IFNA(VLOOKUP(X31,reference_tables!$AE$2:$AF$6,2,FALSE),0%)</f>
        <v>0</v>
      </c>
      <c r="AA31" s="41" t="e">
        <f>IF(VLOOKUP($A31,Table145[[thematic areas]:[indicator 6]],RIGHT(AA$2,1)+2,FALSE)=0,"",VLOOKUP($A31,Table145[[thematic areas]:[indicator 6]],RIGHT(AA$2,1)+2,FALSE))</f>
        <v>#N/A</v>
      </c>
      <c r="AB31" s="41" t="e">
        <f>IF(VLOOKUP($A31,Table145[[thematic areas]:[indicator 6]],RIGHT(AB$2,1)+2,FALSE)=0,"",VLOOKUP($A31,Table145[[thematic areas]:[indicator 6]],RIGHT(AB$2,1)+2,FALSE))</f>
        <v>#N/A</v>
      </c>
      <c r="AC31" s="41" t="e">
        <f>IF(VLOOKUP($A31,Table145[[thematic areas]:[indicator 6]],RIGHT(AC$2,1)+2,FALSE)=0,"",VLOOKUP($A31,Table145[[thematic areas]:[indicator 6]],RIGHT(AC$2,1)+2,FALSE))</f>
        <v>#N/A</v>
      </c>
      <c r="AD31" s="41" t="e">
        <f>IF(VLOOKUP($A31,Table145[[thematic areas]:[indicator 6]],RIGHT(AD$2,1)+2,FALSE)=0,"",VLOOKUP($A31,Table145[[thematic areas]:[indicator 6]],RIGHT(AD$2,1)+2,FALSE))</f>
        <v>#N/A</v>
      </c>
      <c r="AE31" s="41" t="e">
        <f>IF(VLOOKUP($A31,Table145[[thematic areas]:[indicator 6]],RIGHT(AE$2,1)+2,FALSE)=0,"",VLOOKUP($A31,Table145[[thematic areas]:[indicator 6]],RIGHT(AE$2,1)+2,FALSE))</f>
        <v>#N/A</v>
      </c>
      <c r="AF31" s="41" t="e">
        <f>IF(VLOOKUP($A31,Table145[[thematic areas]:[indicator 6]],RIGHT(AF$2,1)+2,FALSE)=0,"",VLOOKUP($A31,Table145[[thematic areas]:[indicator 6]],RIGHT(AF$2,1)+2,FALSE))</f>
        <v>#N/A</v>
      </c>
      <c r="AG31" s="41"/>
      <c r="AH31" s="16">
        <f t="shared" si="1"/>
        <v>27</v>
      </c>
      <c r="AI31" s="16">
        <f t="shared" si="0"/>
        <v>27</v>
      </c>
      <c r="AJ31" s="32" t="e">
        <f>IF(VLOOKUP(B31,Table1[[indicators]:[area]],3,FALSE)=A31,1,2)</f>
        <v>#N/A</v>
      </c>
    </row>
    <row r="32" spans="1:36" s="16" customFormat="1" x14ac:dyDescent="0.35">
      <c r="A32" s="46"/>
      <c r="B32" s="42"/>
      <c r="C32" s="32"/>
      <c r="D32" s="32"/>
      <c r="E32" s="116"/>
      <c r="F32" s="116"/>
      <c r="G32" s="47" t="str">
        <f>IF(NAPHS_table[[#This Row],[Indicador]]="","",VLOOKUP(NAPHS_table[[#This Row],[Indicador]],Table1[[indicators]:[area]],2,FALSE)&amp;NAPHS_table[[#This Row],[actividad '#2]]&amp;".")</f>
        <v/>
      </c>
      <c r="H32" s="42"/>
      <c r="I32" s="32"/>
      <c r="J32" s="32"/>
      <c r="K32" s="42"/>
      <c r="L32" s="42"/>
      <c r="M32" s="42"/>
      <c r="N32" s="42"/>
      <c r="O32" s="31" t="str">
        <f>IF(M32="","",
IF(N32="","",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32" s="35"/>
      <c r="Q32" s="35"/>
      <c r="R32" s="43"/>
      <c r="S32" s="42"/>
      <c r="T32" s="32"/>
      <c r="U32" s="32"/>
      <c r="V32" s="32"/>
      <c r="W32" s="42"/>
      <c r="X32" s="31"/>
      <c r="Y32" s="42"/>
      <c r="Z32" s="44">
        <f>_xlfn.IFNA(VLOOKUP(X32,reference_tables!$AE$2:$AF$6,2,FALSE),0%)</f>
        <v>0</v>
      </c>
      <c r="AA32" s="41" t="e">
        <f>IF(VLOOKUP($A32,Table145[[thematic areas]:[indicator 6]],RIGHT(AA$2,1)+2,FALSE)=0,"",VLOOKUP($A32,Table145[[thematic areas]:[indicator 6]],RIGHT(AA$2,1)+2,FALSE))</f>
        <v>#N/A</v>
      </c>
      <c r="AB32" s="41" t="e">
        <f>IF(VLOOKUP($A32,Table145[[thematic areas]:[indicator 6]],RIGHT(AB$2,1)+2,FALSE)=0,"",VLOOKUP($A32,Table145[[thematic areas]:[indicator 6]],RIGHT(AB$2,1)+2,FALSE))</f>
        <v>#N/A</v>
      </c>
      <c r="AC32" s="41" t="e">
        <f>IF(VLOOKUP($A32,Table145[[thematic areas]:[indicator 6]],RIGHT(AC$2,1)+2,FALSE)=0,"",VLOOKUP($A32,Table145[[thematic areas]:[indicator 6]],RIGHT(AC$2,1)+2,FALSE))</f>
        <v>#N/A</v>
      </c>
      <c r="AD32" s="41" t="e">
        <f>IF(VLOOKUP($A32,Table145[[thematic areas]:[indicator 6]],RIGHT(AD$2,1)+2,FALSE)=0,"",VLOOKUP($A32,Table145[[thematic areas]:[indicator 6]],RIGHT(AD$2,1)+2,FALSE))</f>
        <v>#N/A</v>
      </c>
      <c r="AE32" s="41" t="e">
        <f>IF(VLOOKUP($A32,Table145[[thematic areas]:[indicator 6]],RIGHT(AE$2,1)+2,FALSE)=0,"",VLOOKUP($A32,Table145[[thematic areas]:[indicator 6]],RIGHT(AE$2,1)+2,FALSE))</f>
        <v>#N/A</v>
      </c>
      <c r="AF32" s="41" t="e">
        <f>IF(VLOOKUP($A32,Table145[[thematic areas]:[indicator 6]],RIGHT(AF$2,1)+2,FALSE)=0,"",VLOOKUP($A32,Table145[[thematic areas]:[indicator 6]],RIGHT(AF$2,1)+2,FALSE))</f>
        <v>#N/A</v>
      </c>
      <c r="AG32" s="41"/>
      <c r="AH32" s="16">
        <f t="shared" si="1"/>
        <v>28</v>
      </c>
      <c r="AI32" s="16">
        <f t="shared" si="0"/>
        <v>28</v>
      </c>
      <c r="AJ32" s="32" t="e">
        <f>IF(VLOOKUP(B32,Table1[[indicators]:[area]],3,FALSE)=A32,1,2)</f>
        <v>#N/A</v>
      </c>
    </row>
    <row r="33" spans="1:36" s="1" customFormat="1" x14ac:dyDescent="0.35">
      <c r="A33" s="45"/>
      <c r="B33" s="31"/>
      <c r="C33" s="34"/>
      <c r="D33" s="34"/>
      <c r="E33" s="115"/>
      <c r="F33" s="115"/>
      <c r="G33" s="47" t="str">
        <f>IF(NAPHS_table[[#This Row],[Indicador]]="","",VLOOKUP(NAPHS_table[[#This Row],[Indicador]],Table1[[indicators]:[area]],2,FALSE)&amp;NAPHS_table[[#This Row],[actividad '#2]]&amp;".")</f>
        <v/>
      </c>
      <c r="H33" s="31"/>
      <c r="I33" s="32"/>
      <c r="J33" s="34"/>
      <c r="K33" s="31"/>
      <c r="L33" s="31"/>
      <c r="M33" s="31"/>
      <c r="N33" s="31"/>
      <c r="O33" s="31" t="str">
        <f>IF(M33="","",
IF(N33="","",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33" s="35"/>
      <c r="Q33" s="35"/>
      <c r="R33" s="36"/>
      <c r="S33" s="31"/>
      <c r="T33" s="34"/>
      <c r="U33" s="34"/>
      <c r="V33" s="34"/>
      <c r="W33" s="31"/>
      <c r="X33" s="31"/>
      <c r="Y33" s="31"/>
      <c r="Z33" s="14">
        <f>_xlfn.IFNA(VLOOKUP(X33,reference_tables!$AE$2:$AF$6,2,FALSE),0%)</f>
        <v>0</v>
      </c>
      <c r="AA33" s="38" t="e">
        <f>IF(VLOOKUP($A33,Table145[[thematic areas]:[indicator 6]],RIGHT(AA$2,1)+2,FALSE)=0,"",VLOOKUP($A33,Table145[[thematic areas]:[indicator 6]],RIGHT(AA$2,1)+2,FALSE))</f>
        <v>#N/A</v>
      </c>
      <c r="AB33" s="38" t="e">
        <f>IF(VLOOKUP($A33,Table145[[thematic areas]:[indicator 6]],RIGHT(AB$2,1)+2,FALSE)=0,"",VLOOKUP($A33,Table145[[thematic areas]:[indicator 6]],RIGHT(AB$2,1)+2,FALSE))</f>
        <v>#N/A</v>
      </c>
      <c r="AC33" s="38" t="e">
        <f>IF(VLOOKUP($A33,Table145[[thematic areas]:[indicator 6]],RIGHT(AC$2,1)+2,FALSE)=0,"",VLOOKUP($A33,Table145[[thematic areas]:[indicator 6]],RIGHT(AC$2,1)+2,FALSE))</f>
        <v>#N/A</v>
      </c>
      <c r="AD33" s="38" t="e">
        <f>IF(VLOOKUP($A33,Table145[[thematic areas]:[indicator 6]],RIGHT(AD$2,1)+2,FALSE)=0,"",VLOOKUP($A33,Table145[[thematic areas]:[indicator 6]],RIGHT(AD$2,1)+2,FALSE))</f>
        <v>#N/A</v>
      </c>
      <c r="AE33" s="38" t="e">
        <f>IF(VLOOKUP($A33,Table145[[thematic areas]:[indicator 6]],RIGHT(AE$2,1)+2,FALSE)=0,"",VLOOKUP($A33,Table145[[thematic areas]:[indicator 6]],RIGHT(AE$2,1)+2,FALSE))</f>
        <v>#N/A</v>
      </c>
      <c r="AF33" s="38" t="e">
        <f>IF(VLOOKUP($A33,Table145[[thematic areas]:[indicator 6]],RIGHT(AF$2,1)+2,FALSE)=0,"",VLOOKUP($A33,Table145[[thematic areas]:[indicator 6]],RIGHT(AF$2,1)+2,FALSE))</f>
        <v>#N/A</v>
      </c>
      <c r="AG33" s="38"/>
      <c r="AH33" s="1">
        <f t="shared" si="1"/>
        <v>29</v>
      </c>
      <c r="AI33" s="1">
        <f t="shared" si="0"/>
        <v>29</v>
      </c>
      <c r="AJ33" s="34" t="e">
        <f>IF(VLOOKUP(B33,Table1[[indicators]:[area]],3,FALSE)=A33,1,2)</f>
        <v>#N/A</v>
      </c>
    </row>
    <row r="34" spans="1:36" s="1" customFormat="1" x14ac:dyDescent="0.35">
      <c r="A34" s="45"/>
      <c r="B34" s="31"/>
      <c r="C34" s="34"/>
      <c r="D34" s="34"/>
      <c r="E34" s="115"/>
      <c r="F34" s="115"/>
      <c r="G34" s="47" t="str">
        <f>IF(NAPHS_table[[#This Row],[Indicador]]="","",VLOOKUP(NAPHS_table[[#This Row],[Indicador]],Table1[[indicators]:[area]],2,FALSE)&amp;NAPHS_table[[#This Row],[actividad '#2]]&amp;".")</f>
        <v/>
      </c>
      <c r="H34" s="31"/>
      <c r="I34" s="32"/>
      <c r="J34" s="34"/>
      <c r="K34" s="31"/>
      <c r="L34" s="31"/>
      <c r="M34" s="31"/>
      <c r="N34" s="31"/>
      <c r="O34" s="31" t="str">
        <f>IF(M34="","",
IF(N34="","",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34" s="35"/>
      <c r="Q34" s="35"/>
      <c r="R34" s="36"/>
      <c r="S34" s="31"/>
      <c r="T34" s="34"/>
      <c r="U34" s="34"/>
      <c r="V34" s="34"/>
      <c r="W34" s="31"/>
      <c r="X34" s="31"/>
      <c r="Y34" s="31"/>
      <c r="Z34" s="14">
        <f>_xlfn.IFNA(VLOOKUP(X34,reference_tables!$AE$2:$AF$6,2,FALSE),0%)</f>
        <v>0</v>
      </c>
      <c r="AA34" s="38" t="e">
        <f>IF(VLOOKUP($A34,Table145[[thematic areas]:[indicator 6]],RIGHT(AA$2,1)+2,FALSE)=0,"",VLOOKUP($A34,Table145[[thematic areas]:[indicator 6]],RIGHT(AA$2,1)+2,FALSE))</f>
        <v>#N/A</v>
      </c>
      <c r="AB34" s="38" t="e">
        <f>IF(VLOOKUP($A34,Table145[[thematic areas]:[indicator 6]],RIGHT(AB$2,1)+2,FALSE)=0,"",VLOOKUP($A34,Table145[[thematic areas]:[indicator 6]],RIGHT(AB$2,1)+2,FALSE))</f>
        <v>#N/A</v>
      </c>
      <c r="AC34" s="38" t="e">
        <f>IF(VLOOKUP($A34,Table145[[thematic areas]:[indicator 6]],RIGHT(AC$2,1)+2,FALSE)=0,"",VLOOKUP($A34,Table145[[thematic areas]:[indicator 6]],RIGHT(AC$2,1)+2,FALSE))</f>
        <v>#N/A</v>
      </c>
      <c r="AD34" s="38" t="e">
        <f>IF(VLOOKUP($A34,Table145[[thematic areas]:[indicator 6]],RIGHT(AD$2,1)+2,FALSE)=0,"",VLOOKUP($A34,Table145[[thematic areas]:[indicator 6]],RIGHT(AD$2,1)+2,FALSE))</f>
        <v>#N/A</v>
      </c>
      <c r="AE34" s="38" t="e">
        <f>IF(VLOOKUP($A34,Table145[[thematic areas]:[indicator 6]],RIGHT(AE$2,1)+2,FALSE)=0,"",VLOOKUP($A34,Table145[[thematic areas]:[indicator 6]],RIGHT(AE$2,1)+2,FALSE))</f>
        <v>#N/A</v>
      </c>
      <c r="AF34" s="38" t="e">
        <f>IF(VLOOKUP($A34,Table145[[thematic areas]:[indicator 6]],RIGHT(AF$2,1)+2,FALSE)=0,"",VLOOKUP($A34,Table145[[thematic areas]:[indicator 6]],RIGHT(AF$2,1)+2,FALSE))</f>
        <v>#N/A</v>
      </c>
      <c r="AG34" s="38"/>
      <c r="AH34" s="1">
        <f t="shared" si="1"/>
        <v>30</v>
      </c>
      <c r="AI34" s="1">
        <f t="shared" si="0"/>
        <v>30</v>
      </c>
      <c r="AJ34" s="34" t="e">
        <f>IF(VLOOKUP(B34,Table1[[indicators]:[area]],3,FALSE)=A34,1,2)</f>
        <v>#N/A</v>
      </c>
    </row>
    <row r="35" spans="1:36" s="1" customFormat="1" x14ac:dyDescent="0.35">
      <c r="A35" s="45"/>
      <c r="B35" s="31"/>
      <c r="C35" s="34"/>
      <c r="D35" s="34"/>
      <c r="E35" s="115"/>
      <c r="F35" s="115"/>
      <c r="G35" s="47" t="str">
        <f>IF(NAPHS_table[[#This Row],[Indicador]]="","",VLOOKUP(NAPHS_table[[#This Row],[Indicador]],Table1[[indicators]:[area]],2,FALSE)&amp;NAPHS_table[[#This Row],[actividad '#2]]&amp;".")</f>
        <v/>
      </c>
      <c r="H35" s="31"/>
      <c r="I35" s="32"/>
      <c r="J35" s="34"/>
      <c r="K35" s="31"/>
      <c r="L35" s="31"/>
      <c r="M35" s="31"/>
      <c r="N35" s="31"/>
      <c r="O35" s="31" t="str">
        <f>IF(M35="","",
IF(N35="","",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35" s="35"/>
      <c r="Q35" s="35"/>
      <c r="R35" s="36"/>
      <c r="S35" s="31"/>
      <c r="T35" s="34"/>
      <c r="U35" s="34"/>
      <c r="V35" s="34"/>
      <c r="W35" s="31"/>
      <c r="X35" s="31"/>
      <c r="Y35" s="31"/>
      <c r="Z35" s="14">
        <f>_xlfn.IFNA(VLOOKUP(X35,reference_tables!$AE$2:$AF$6,2,FALSE),0%)</f>
        <v>0</v>
      </c>
      <c r="AA35" s="38" t="e">
        <f>IF(VLOOKUP($A35,Table145[[thematic areas]:[indicator 6]],RIGHT(AA$2,1)+2,FALSE)=0,"",VLOOKUP($A35,Table145[[thematic areas]:[indicator 6]],RIGHT(AA$2,1)+2,FALSE))</f>
        <v>#N/A</v>
      </c>
      <c r="AB35" s="38" t="e">
        <f>IF(VLOOKUP($A35,Table145[[thematic areas]:[indicator 6]],RIGHT(AB$2,1)+2,FALSE)=0,"",VLOOKUP($A35,Table145[[thematic areas]:[indicator 6]],RIGHT(AB$2,1)+2,FALSE))</f>
        <v>#N/A</v>
      </c>
      <c r="AC35" s="38" t="e">
        <f>IF(VLOOKUP($A35,Table145[[thematic areas]:[indicator 6]],RIGHT(AC$2,1)+2,FALSE)=0,"",VLOOKUP($A35,Table145[[thematic areas]:[indicator 6]],RIGHT(AC$2,1)+2,FALSE))</f>
        <v>#N/A</v>
      </c>
      <c r="AD35" s="38" t="e">
        <f>IF(VLOOKUP($A35,Table145[[thematic areas]:[indicator 6]],RIGHT(AD$2,1)+2,FALSE)=0,"",VLOOKUP($A35,Table145[[thematic areas]:[indicator 6]],RIGHT(AD$2,1)+2,FALSE))</f>
        <v>#N/A</v>
      </c>
      <c r="AE35" s="38" t="e">
        <f>IF(VLOOKUP($A35,Table145[[thematic areas]:[indicator 6]],RIGHT(AE$2,1)+2,FALSE)=0,"",VLOOKUP($A35,Table145[[thematic areas]:[indicator 6]],RIGHT(AE$2,1)+2,FALSE))</f>
        <v>#N/A</v>
      </c>
      <c r="AF35" s="38" t="e">
        <f>IF(VLOOKUP($A35,Table145[[thematic areas]:[indicator 6]],RIGHT(AF$2,1)+2,FALSE)=0,"",VLOOKUP($A35,Table145[[thematic areas]:[indicator 6]],RIGHT(AF$2,1)+2,FALSE))</f>
        <v>#N/A</v>
      </c>
      <c r="AG35" s="38"/>
      <c r="AH35" s="1">
        <f t="shared" si="1"/>
        <v>31</v>
      </c>
      <c r="AI35" s="1">
        <f t="shared" si="0"/>
        <v>31</v>
      </c>
      <c r="AJ35" s="34" t="e">
        <f>IF(VLOOKUP(B35,Table1[[indicators]:[area]],3,FALSE)=A35,1,2)</f>
        <v>#N/A</v>
      </c>
    </row>
    <row r="36" spans="1:36" s="1" customFormat="1" x14ac:dyDescent="0.35">
      <c r="A36" s="45"/>
      <c r="B36" s="31"/>
      <c r="C36" s="34"/>
      <c r="D36" s="34"/>
      <c r="E36" s="115"/>
      <c r="F36" s="115"/>
      <c r="G36" s="47" t="str">
        <f>IF(NAPHS_table[[#This Row],[Indicador]]="","",VLOOKUP(NAPHS_table[[#This Row],[Indicador]],Table1[[indicators]:[area]],2,FALSE)&amp;NAPHS_table[[#This Row],[actividad '#2]]&amp;".")</f>
        <v/>
      </c>
      <c r="H36" s="31"/>
      <c r="I36" s="32"/>
      <c r="J36" s="34"/>
      <c r="K36" s="31"/>
      <c r="L36" s="31"/>
      <c r="M36" s="31"/>
      <c r="N36" s="31"/>
      <c r="O36" s="31" t="str">
        <f>IF(M36="","",
IF(N36="","",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36" s="35"/>
      <c r="Q36" s="35"/>
      <c r="R36" s="36"/>
      <c r="S36" s="31"/>
      <c r="T36" s="34"/>
      <c r="U36" s="34"/>
      <c r="V36" s="34"/>
      <c r="W36" s="31"/>
      <c r="X36" s="31"/>
      <c r="Y36" s="31"/>
      <c r="Z36" s="14">
        <f>_xlfn.IFNA(VLOOKUP(X36,reference_tables!$AE$2:$AF$6,2,FALSE),0%)</f>
        <v>0</v>
      </c>
      <c r="AA36" s="38" t="e">
        <f>IF(VLOOKUP($A36,Table145[[thematic areas]:[indicator 6]],RIGHT(AA$2,1)+2,FALSE)=0,"",VLOOKUP($A36,Table145[[thematic areas]:[indicator 6]],RIGHT(AA$2,1)+2,FALSE))</f>
        <v>#N/A</v>
      </c>
      <c r="AB36" s="38" t="e">
        <f>IF(VLOOKUP($A36,Table145[[thematic areas]:[indicator 6]],RIGHT(AB$2,1)+2,FALSE)=0,"",VLOOKUP($A36,Table145[[thematic areas]:[indicator 6]],RIGHT(AB$2,1)+2,FALSE))</f>
        <v>#N/A</v>
      </c>
      <c r="AC36" s="38" t="e">
        <f>IF(VLOOKUP($A36,Table145[[thematic areas]:[indicator 6]],RIGHT(AC$2,1)+2,FALSE)=0,"",VLOOKUP($A36,Table145[[thematic areas]:[indicator 6]],RIGHT(AC$2,1)+2,FALSE))</f>
        <v>#N/A</v>
      </c>
      <c r="AD36" s="38" t="e">
        <f>IF(VLOOKUP($A36,Table145[[thematic areas]:[indicator 6]],RIGHT(AD$2,1)+2,FALSE)=0,"",VLOOKUP($A36,Table145[[thematic areas]:[indicator 6]],RIGHT(AD$2,1)+2,FALSE))</f>
        <v>#N/A</v>
      </c>
      <c r="AE36" s="38" t="e">
        <f>IF(VLOOKUP($A36,Table145[[thematic areas]:[indicator 6]],RIGHT(AE$2,1)+2,FALSE)=0,"",VLOOKUP($A36,Table145[[thematic areas]:[indicator 6]],RIGHT(AE$2,1)+2,FALSE))</f>
        <v>#N/A</v>
      </c>
      <c r="AF36" s="38" t="e">
        <f>IF(VLOOKUP($A36,Table145[[thematic areas]:[indicator 6]],RIGHT(AF$2,1)+2,FALSE)=0,"",VLOOKUP($A36,Table145[[thematic areas]:[indicator 6]],RIGHT(AF$2,1)+2,FALSE))</f>
        <v>#N/A</v>
      </c>
      <c r="AG36" s="38"/>
      <c r="AH36" s="1">
        <f t="shared" si="1"/>
        <v>32</v>
      </c>
      <c r="AI36" s="1">
        <f t="shared" ref="AI36:AI67" si="2">IF(AH36&lt;=9,"0"&amp;AH36,AH36)</f>
        <v>32</v>
      </c>
      <c r="AJ36" s="34" t="e">
        <f>IF(VLOOKUP(B36,Table1[[indicators]:[area]],3,FALSE)=A36,1,2)</f>
        <v>#N/A</v>
      </c>
    </row>
    <row r="37" spans="1:36" s="1" customFormat="1" x14ac:dyDescent="0.35">
      <c r="A37" s="45"/>
      <c r="B37" s="31"/>
      <c r="C37" s="34"/>
      <c r="D37" s="34"/>
      <c r="E37" s="115"/>
      <c r="F37" s="115"/>
      <c r="G37" s="47" t="str">
        <f>IF(NAPHS_table[[#This Row],[Indicador]]="","",VLOOKUP(NAPHS_table[[#This Row],[Indicador]],Table1[[indicators]:[area]],2,FALSE)&amp;NAPHS_table[[#This Row],[actividad '#2]]&amp;".")</f>
        <v/>
      </c>
      <c r="H37" s="31"/>
      <c r="I37" s="32"/>
      <c r="J37" s="34"/>
      <c r="K37" s="31"/>
      <c r="L37" s="31"/>
      <c r="M37" s="31"/>
      <c r="N37" s="31"/>
      <c r="O37" s="31" t="str">
        <f>IF(M37="","",
IF(N37="","",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37" s="35"/>
      <c r="Q37" s="35"/>
      <c r="R37" s="36"/>
      <c r="S37" s="31"/>
      <c r="T37" s="34"/>
      <c r="U37" s="34"/>
      <c r="V37" s="34"/>
      <c r="W37" s="31"/>
      <c r="X37" s="31"/>
      <c r="Y37" s="31"/>
      <c r="Z37" s="14">
        <f>_xlfn.IFNA(VLOOKUP(X37,reference_tables!$AE$2:$AF$6,2,FALSE),0%)</f>
        <v>0</v>
      </c>
      <c r="AA37" s="38" t="e">
        <f>IF(VLOOKUP($A37,Table145[[thematic areas]:[indicator 6]],RIGHT(AA$2,1)+2,FALSE)=0,"",VLOOKUP($A37,Table145[[thematic areas]:[indicator 6]],RIGHT(AA$2,1)+2,FALSE))</f>
        <v>#N/A</v>
      </c>
      <c r="AB37" s="38" t="e">
        <f>IF(VLOOKUP($A37,Table145[[thematic areas]:[indicator 6]],RIGHT(AB$2,1)+2,FALSE)=0,"",VLOOKUP($A37,Table145[[thematic areas]:[indicator 6]],RIGHT(AB$2,1)+2,FALSE))</f>
        <v>#N/A</v>
      </c>
      <c r="AC37" s="38" t="e">
        <f>IF(VLOOKUP($A37,Table145[[thematic areas]:[indicator 6]],RIGHT(AC$2,1)+2,FALSE)=0,"",VLOOKUP($A37,Table145[[thematic areas]:[indicator 6]],RIGHT(AC$2,1)+2,FALSE))</f>
        <v>#N/A</v>
      </c>
      <c r="AD37" s="38" t="e">
        <f>IF(VLOOKUP($A37,Table145[[thematic areas]:[indicator 6]],RIGHT(AD$2,1)+2,FALSE)=0,"",VLOOKUP($A37,Table145[[thematic areas]:[indicator 6]],RIGHT(AD$2,1)+2,FALSE))</f>
        <v>#N/A</v>
      </c>
      <c r="AE37" s="38" t="e">
        <f>IF(VLOOKUP($A37,Table145[[thematic areas]:[indicator 6]],RIGHT(AE$2,1)+2,FALSE)=0,"",VLOOKUP($A37,Table145[[thematic areas]:[indicator 6]],RIGHT(AE$2,1)+2,FALSE))</f>
        <v>#N/A</v>
      </c>
      <c r="AF37" s="38" t="e">
        <f>IF(VLOOKUP($A37,Table145[[thematic areas]:[indicator 6]],RIGHT(AF$2,1)+2,FALSE)=0,"",VLOOKUP($A37,Table145[[thematic areas]:[indicator 6]],RIGHT(AF$2,1)+2,FALSE))</f>
        <v>#N/A</v>
      </c>
      <c r="AG37" s="38"/>
      <c r="AH37" s="1">
        <f t="shared" si="1"/>
        <v>33</v>
      </c>
      <c r="AI37" s="1">
        <f t="shared" si="2"/>
        <v>33</v>
      </c>
      <c r="AJ37" s="34" t="e">
        <f>IF(VLOOKUP(B37,Table1[[indicators]:[area]],3,FALSE)=A37,1,2)</f>
        <v>#N/A</v>
      </c>
    </row>
    <row r="38" spans="1:36" s="1" customFormat="1" x14ac:dyDescent="0.35">
      <c r="A38" s="45"/>
      <c r="B38" s="31"/>
      <c r="C38" s="34"/>
      <c r="D38" s="34"/>
      <c r="E38" s="115"/>
      <c r="F38" s="115"/>
      <c r="G38" s="47" t="str">
        <f>IF(NAPHS_table[[#This Row],[Indicador]]="","",VLOOKUP(NAPHS_table[[#This Row],[Indicador]],Table1[[indicators]:[area]],2,FALSE)&amp;NAPHS_table[[#This Row],[actividad '#2]]&amp;".")</f>
        <v/>
      </c>
      <c r="H38" s="31"/>
      <c r="I38" s="32"/>
      <c r="J38" s="34"/>
      <c r="K38" s="31"/>
      <c r="L38" s="31"/>
      <c r="M38" s="31"/>
      <c r="N38" s="31"/>
      <c r="O38" s="31" t="str">
        <f>IF(M38="","",
IF(N38="","",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38" s="35"/>
      <c r="Q38" s="35"/>
      <c r="R38" s="36"/>
      <c r="S38" s="31"/>
      <c r="T38" s="34"/>
      <c r="U38" s="34"/>
      <c r="V38" s="34"/>
      <c r="W38" s="31"/>
      <c r="X38" s="31"/>
      <c r="Y38" s="31"/>
      <c r="Z38" s="14">
        <f>_xlfn.IFNA(VLOOKUP(X38,reference_tables!$AE$2:$AF$6,2,FALSE),0%)</f>
        <v>0</v>
      </c>
      <c r="AA38" s="38" t="e">
        <f>IF(VLOOKUP($A38,Table145[[thematic areas]:[indicator 6]],RIGHT(AA$2,1)+2,FALSE)=0,"",VLOOKUP($A38,Table145[[thematic areas]:[indicator 6]],RIGHT(AA$2,1)+2,FALSE))</f>
        <v>#N/A</v>
      </c>
      <c r="AB38" s="38" t="e">
        <f>IF(VLOOKUP($A38,Table145[[thematic areas]:[indicator 6]],RIGHT(AB$2,1)+2,FALSE)=0,"",VLOOKUP($A38,Table145[[thematic areas]:[indicator 6]],RIGHT(AB$2,1)+2,FALSE))</f>
        <v>#N/A</v>
      </c>
      <c r="AC38" s="38" t="e">
        <f>IF(VLOOKUP($A38,Table145[[thematic areas]:[indicator 6]],RIGHT(AC$2,1)+2,FALSE)=0,"",VLOOKUP($A38,Table145[[thematic areas]:[indicator 6]],RIGHT(AC$2,1)+2,FALSE))</f>
        <v>#N/A</v>
      </c>
      <c r="AD38" s="38" t="e">
        <f>IF(VLOOKUP($A38,Table145[[thematic areas]:[indicator 6]],RIGHT(AD$2,1)+2,FALSE)=0,"",VLOOKUP($A38,Table145[[thematic areas]:[indicator 6]],RIGHT(AD$2,1)+2,FALSE))</f>
        <v>#N/A</v>
      </c>
      <c r="AE38" s="38" t="e">
        <f>IF(VLOOKUP($A38,Table145[[thematic areas]:[indicator 6]],RIGHT(AE$2,1)+2,FALSE)=0,"",VLOOKUP($A38,Table145[[thematic areas]:[indicator 6]],RIGHT(AE$2,1)+2,FALSE))</f>
        <v>#N/A</v>
      </c>
      <c r="AF38" s="38" t="e">
        <f>IF(VLOOKUP($A38,Table145[[thematic areas]:[indicator 6]],RIGHT(AF$2,1)+2,FALSE)=0,"",VLOOKUP($A38,Table145[[thematic areas]:[indicator 6]],RIGHT(AF$2,1)+2,FALSE))</f>
        <v>#N/A</v>
      </c>
      <c r="AG38" s="38"/>
      <c r="AH38" s="1">
        <f t="shared" ref="AH38:AH69" si="3">IF(B38=B37,AH37+1,1)</f>
        <v>34</v>
      </c>
      <c r="AI38" s="1">
        <f t="shared" si="2"/>
        <v>34</v>
      </c>
      <c r="AJ38" s="34" t="e">
        <f>IF(VLOOKUP(B38,Table1[[indicators]:[area]],3,FALSE)=A38,1,2)</f>
        <v>#N/A</v>
      </c>
    </row>
    <row r="39" spans="1:36" s="1" customFormat="1" x14ac:dyDescent="0.35">
      <c r="A39" s="45"/>
      <c r="B39" s="31"/>
      <c r="C39" s="34"/>
      <c r="D39" s="34"/>
      <c r="E39" s="115"/>
      <c r="F39" s="115"/>
      <c r="G39" s="47" t="str">
        <f>IF(NAPHS_table[[#This Row],[Indicador]]="","",VLOOKUP(NAPHS_table[[#This Row],[Indicador]],Table1[[indicators]:[area]],2,FALSE)&amp;NAPHS_table[[#This Row],[actividad '#2]]&amp;".")</f>
        <v/>
      </c>
      <c r="H39" s="31"/>
      <c r="I39" s="32"/>
      <c r="J39" s="34"/>
      <c r="K39" s="31"/>
      <c r="L39" s="31"/>
      <c r="M39" s="31"/>
      <c r="N39" s="31"/>
      <c r="O39" s="31" t="str">
        <f>IF(M39="","",
IF(N39="","",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39" s="35"/>
      <c r="Q39" s="35"/>
      <c r="R39" s="36"/>
      <c r="S39" s="31"/>
      <c r="T39" s="34"/>
      <c r="U39" s="34"/>
      <c r="V39" s="34"/>
      <c r="W39" s="31"/>
      <c r="X39" s="31"/>
      <c r="Y39" s="31"/>
      <c r="Z39" s="14">
        <f>_xlfn.IFNA(VLOOKUP(X39,reference_tables!$AE$2:$AF$6,2,FALSE),0%)</f>
        <v>0</v>
      </c>
      <c r="AA39" s="38" t="e">
        <f>IF(VLOOKUP($A39,Table145[[thematic areas]:[indicator 6]],RIGHT(AA$2,1)+2,FALSE)=0,"",VLOOKUP($A39,Table145[[thematic areas]:[indicator 6]],RIGHT(AA$2,1)+2,FALSE))</f>
        <v>#N/A</v>
      </c>
      <c r="AB39" s="38" t="e">
        <f>IF(VLOOKUP($A39,Table145[[thematic areas]:[indicator 6]],RIGHT(AB$2,1)+2,FALSE)=0,"",VLOOKUP($A39,Table145[[thematic areas]:[indicator 6]],RIGHT(AB$2,1)+2,FALSE))</f>
        <v>#N/A</v>
      </c>
      <c r="AC39" s="38" t="e">
        <f>IF(VLOOKUP($A39,Table145[[thematic areas]:[indicator 6]],RIGHT(AC$2,1)+2,FALSE)=0,"",VLOOKUP($A39,Table145[[thematic areas]:[indicator 6]],RIGHT(AC$2,1)+2,FALSE))</f>
        <v>#N/A</v>
      </c>
      <c r="AD39" s="38" t="e">
        <f>IF(VLOOKUP($A39,Table145[[thematic areas]:[indicator 6]],RIGHT(AD$2,1)+2,FALSE)=0,"",VLOOKUP($A39,Table145[[thematic areas]:[indicator 6]],RIGHT(AD$2,1)+2,FALSE))</f>
        <v>#N/A</v>
      </c>
      <c r="AE39" s="38" t="e">
        <f>IF(VLOOKUP($A39,Table145[[thematic areas]:[indicator 6]],RIGHT(AE$2,1)+2,FALSE)=0,"",VLOOKUP($A39,Table145[[thematic areas]:[indicator 6]],RIGHT(AE$2,1)+2,FALSE))</f>
        <v>#N/A</v>
      </c>
      <c r="AF39" s="38" t="e">
        <f>IF(VLOOKUP($A39,Table145[[thematic areas]:[indicator 6]],RIGHT(AF$2,1)+2,FALSE)=0,"",VLOOKUP($A39,Table145[[thematic areas]:[indicator 6]],RIGHT(AF$2,1)+2,FALSE))</f>
        <v>#N/A</v>
      </c>
      <c r="AG39" s="38"/>
      <c r="AH39" s="1">
        <f t="shared" si="3"/>
        <v>35</v>
      </c>
      <c r="AI39" s="1">
        <f t="shared" si="2"/>
        <v>35</v>
      </c>
      <c r="AJ39" s="34" t="e">
        <f>IF(VLOOKUP(B39,Table1[[indicators]:[area]],3,FALSE)=A39,1,2)</f>
        <v>#N/A</v>
      </c>
    </row>
    <row r="40" spans="1:36" s="1" customFormat="1" x14ac:dyDescent="0.35">
      <c r="A40" s="45"/>
      <c r="B40" s="31"/>
      <c r="C40" s="34"/>
      <c r="D40" s="34"/>
      <c r="E40" s="115"/>
      <c r="F40" s="115"/>
      <c r="G40" s="47" t="str">
        <f>IF(NAPHS_table[[#This Row],[Indicador]]="","",VLOOKUP(NAPHS_table[[#This Row],[Indicador]],Table1[[indicators]:[area]],2,FALSE)&amp;NAPHS_table[[#This Row],[actividad '#2]]&amp;".")</f>
        <v/>
      </c>
      <c r="H40" s="31"/>
      <c r="I40" s="32"/>
      <c r="J40" s="34"/>
      <c r="K40" s="31"/>
      <c r="L40" s="31"/>
      <c r="M40" s="31"/>
      <c r="N40" s="31"/>
      <c r="O40" s="31" t="str">
        <f>IF(M40="","",
IF(N40="","",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40" s="35"/>
      <c r="Q40" s="35"/>
      <c r="R40" s="36"/>
      <c r="S40" s="31"/>
      <c r="T40" s="34"/>
      <c r="U40" s="34"/>
      <c r="V40" s="34"/>
      <c r="W40" s="31"/>
      <c r="X40" s="31"/>
      <c r="Y40" s="31"/>
      <c r="Z40" s="14">
        <f>_xlfn.IFNA(VLOOKUP(X40,reference_tables!$AE$2:$AF$6,2,FALSE),0%)</f>
        <v>0</v>
      </c>
      <c r="AA40" s="38" t="e">
        <f>IF(VLOOKUP($A40,Table145[[thematic areas]:[indicator 6]],RIGHT(AA$2,1)+2,FALSE)=0,"",VLOOKUP($A40,Table145[[thematic areas]:[indicator 6]],RIGHT(AA$2,1)+2,FALSE))</f>
        <v>#N/A</v>
      </c>
      <c r="AB40" s="38" t="e">
        <f>IF(VLOOKUP($A40,Table145[[thematic areas]:[indicator 6]],RIGHT(AB$2,1)+2,FALSE)=0,"",VLOOKUP($A40,Table145[[thematic areas]:[indicator 6]],RIGHT(AB$2,1)+2,FALSE))</f>
        <v>#N/A</v>
      </c>
      <c r="AC40" s="38" t="e">
        <f>IF(VLOOKUP($A40,Table145[[thematic areas]:[indicator 6]],RIGHT(AC$2,1)+2,FALSE)=0,"",VLOOKUP($A40,Table145[[thematic areas]:[indicator 6]],RIGHT(AC$2,1)+2,FALSE))</f>
        <v>#N/A</v>
      </c>
      <c r="AD40" s="38" t="e">
        <f>IF(VLOOKUP($A40,Table145[[thematic areas]:[indicator 6]],RIGHT(AD$2,1)+2,FALSE)=0,"",VLOOKUP($A40,Table145[[thematic areas]:[indicator 6]],RIGHT(AD$2,1)+2,FALSE))</f>
        <v>#N/A</v>
      </c>
      <c r="AE40" s="38" t="e">
        <f>IF(VLOOKUP($A40,Table145[[thematic areas]:[indicator 6]],RIGHT(AE$2,1)+2,FALSE)=0,"",VLOOKUP($A40,Table145[[thematic areas]:[indicator 6]],RIGHT(AE$2,1)+2,FALSE))</f>
        <v>#N/A</v>
      </c>
      <c r="AF40" s="38" t="e">
        <f>IF(VLOOKUP($A40,Table145[[thematic areas]:[indicator 6]],RIGHT(AF$2,1)+2,FALSE)=0,"",VLOOKUP($A40,Table145[[thematic areas]:[indicator 6]],RIGHT(AF$2,1)+2,FALSE))</f>
        <v>#N/A</v>
      </c>
      <c r="AG40" s="38"/>
      <c r="AH40" s="1">
        <f t="shared" si="3"/>
        <v>36</v>
      </c>
      <c r="AI40" s="1">
        <f t="shared" si="2"/>
        <v>36</v>
      </c>
      <c r="AJ40" s="34" t="e">
        <f>IF(VLOOKUP(B40,Table1[[indicators]:[area]],3,FALSE)=A40,1,2)</f>
        <v>#N/A</v>
      </c>
    </row>
    <row r="41" spans="1:36" s="1" customFormat="1" x14ac:dyDescent="0.35">
      <c r="A41" s="45"/>
      <c r="B41" s="31"/>
      <c r="C41" s="34"/>
      <c r="D41" s="34"/>
      <c r="E41" s="115"/>
      <c r="F41" s="115"/>
      <c r="G41" s="47" t="str">
        <f>IF(NAPHS_table[[#This Row],[Indicador]]="","",VLOOKUP(NAPHS_table[[#This Row],[Indicador]],Table1[[indicators]:[area]],2,FALSE)&amp;NAPHS_table[[#This Row],[actividad '#2]]&amp;".")</f>
        <v/>
      </c>
      <c r="H41" s="31"/>
      <c r="I41" s="32"/>
      <c r="J41" s="34"/>
      <c r="K41" s="31"/>
      <c r="L41" s="31"/>
      <c r="M41" s="31"/>
      <c r="N41" s="31"/>
      <c r="O41" s="31" t="str">
        <f>IF(M41="","",
IF(N41="","",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41" s="35"/>
      <c r="Q41" s="35"/>
      <c r="R41" s="36"/>
      <c r="S41" s="31"/>
      <c r="T41" s="34"/>
      <c r="U41" s="34"/>
      <c r="V41" s="34"/>
      <c r="W41" s="31"/>
      <c r="X41" s="31"/>
      <c r="Y41" s="31"/>
      <c r="Z41" s="14">
        <f>_xlfn.IFNA(VLOOKUP(X41,reference_tables!$AE$2:$AF$6,2,FALSE),0%)</f>
        <v>0</v>
      </c>
      <c r="AA41" s="38" t="e">
        <f>IF(VLOOKUP($A41,Table145[[thematic areas]:[indicator 6]],RIGHT(AA$2,1)+2,FALSE)=0,"",VLOOKUP($A41,Table145[[thematic areas]:[indicator 6]],RIGHT(AA$2,1)+2,FALSE))</f>
        <v>#N/A</v>
      </c>
      <c r="AB41" s="38" t="e">
        <f>IF(VLOOKUP($A41,Table145[[thematic areas]:[indicator 6]],RIGHT(AB$2,1)+2,FALSE)=0,"",VLOOKUP($A41,Table145[[thematic areas]:[indicator 6]],RIGHT(AB$2,1)+2,FALSE))</f>
        <v>#N/A</v>
      </c>
      <c r="AC41" s="38" t="e">
        <f>IF(VLOOKUP($A41,Table145[[thematic areas]:[indicator 6]],RIGHT(AC$2,1)+2,FALSE)=0,"",VLOOKUP($A41,Table145[[thematic areas]:[indicator 6]],RIGHT(AC$2,1)+2,FALSE))</f>
        <v>#N/A</v>
      </c>
      <c r="AD41" s="38" t="e">
        <f>IF(VLOOKUP($A41,Table145[[thematic areas]:[indicator 6]],RIGHT(AD$2,1)+2,FALSE)=0,"",VLOOKUP($A41,Table145[[thematic areas]:[indicator 6]],RIGHT(AD$2,1)+2,FALSE))</f>
        <v>#N/A</v>
      </c>
      <c r="AE41" s="38" t="e">
        <f>IF(VLOOKUP($A41,Table145[[thematic areas]:[indicator 6]],RIGHT(AE$2,1)+2,FALSE)=0,"",VLOOKUP($A41,Table145[[thematic areas]:[indicator 6]],RIGHT(AE$2,1)+2,FALSE))</f>
        <v>#N/A</v>
      </c>
      <c r="AF41" s="38" t="e">
        <f>IF(VLOOKUP($A41,Table145[[thematic areas]:[indicator 6]],RIGHT(AF$2,1)+2,FALSE)=0,"",VLOOKUP($A41,Table145[[thematic areas]:[indicator 6]],RIGHT(AF$2,1)+2,FALSE))</f>
        <v>#N/A</v>
      </c>
      <c r="AG41" s="38"/>
      <c r="AH41" s="1">
        <f t="shared" si="3"/>
        <v>37</v>
      </c>
      <c r="AI41" s="1">
        <f t="shared" si="2"/>
        <v>37</v>
      </c>
      <c r="AJ41" s="34" t="e">
        <f>IF(VLOOKUP(B41,Table1[[indicators]:[area]],3,FALSE)=A41,1,2)</f>
        <v>#N/A</v>
      </c>
    </row>
    <row r="42" spans="1:36" s="1" customFormat="1" x14ac:dyDescent="0.35">
      <c r="A42" s="45"/>
      <c r="B42" s="31"/>
      <c r="C42" s="34"/>
      <c r="D42" s="34"/>
      <c r="E42" s="115"/>
      <c r="F42" s="115"/>
      <c r="G42" s="47" t="str">
        <f>IF(NAPHS_table[[#This Row],[Indicador]]="","",VLOOKUP(NAPHS_table[[#This Row],[Indicador]],Table1[[indicators]:[area]],2,FALSE)&amp;NAPHS_table[[#This Row],[actividad '#2]]&amp;".")</f>
        <v/>
      </c>
      <c r="H42" s="31"/>
      <c r="I42" s="32"/>
      <c r="J42" s="34"/>
      <c r="K42" s="31"/>
      <c r="L42" s="31"/>
      <c r="M42" s="31"/>
      <c r="N42" s="31"/>
      <c r="O42" s="31" t="str">
        <f>IF(M42="","",
IF(N42="","",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42" s="35"/>
      <c r="Q42" s="35"/>
      <c r="R42" s="36"/>
      <c r="S42" s="31"/>
      <c r="T42" s="34"/>
      <c r="U42" s="34"/>
      <c r="V42" s="34"/>
      <c r="W42" s="31"/>
      <c r="X42" s="31"/>
      <c r="Y42" s="31"/>
      <c r="Z42" s="14">
        <f>_xlfn.IFNA(VLOOKUP(X42,reference_tables!$AE$2:$AF$6,2,FALSE),0%)</f>
        <v>0</v>
      </c>
      <c r="AA42" s="38" t="e">
        <f>IF(VLOOKUP($A42,Table145[[thematic areas]:[indicator 6]],RIGHT(AA$2,1)+2,FALSE)=0,"",VLOOKUP($A42,Table145[[thematic areas]:[indicator 6]],RIGHT(AA$2,1)+2,FALSE))</f>
        <v>#N/A</v>
      </c>
      <c r="AB42" s="38" t="e">
        <f>IF(VLOOKUP($A42,Table145[[thematic areas]:[indicator 6]],RIGHT(AB$2,1)+2,FALSE)=0,"",VLOOKUP($A42,Table145[[thematic areas]:[indicator 6]],RIGHT(AB$2,1)+2,FALSE))</f>
        <v>#N/A</v>
      </c>
      <c r="AC42" s="38" t="e">
        <f>IF(VLOOKUP($A42,Table145[[thematic areas]:[indicator 6]],RIGHT(AC$2,1)+2,FALSE)=0,"",VLOOKUP($A42,Table145[[thematic areas]:[indicator 6]],RIGHT(AC$2,1)+2,FALSE))</f>
        <v>#N/A</v>
      </c>
      <c r="AD42" s="38" t="e">
        <f>IF(VLOOKUP($A42,Table145[[thematic areas]:[indicator 6]],RIGHT(AD$2,1)+2,FALSE)=0,"",VLOOKUP($A42,Table145[[thematic areas]:[indicator 6]],RIGHT(AD$2,1)+2,FALSE))</f>
        <v>#N/A</v>
      </c>
      <c r="AE42" s="38" t="e">
        <f>IF(VLOOKUP($A42,Table145[[thematic areas]:[indicator 6]],RIGHT(AE$2,1)+2,FALSE)=0,"",VLOOKUP($A42,Table145[[thematic areas]:[indicator 6]],RIGHT(AE$2,1)+2,FALSE))</f>
        <v>#N/A</v>
      </c>
      <c r="AF42" s="38" t="e">
        <f>IF(VLOOKUP($A42,Table145[[thematic areas]:[indicator 6]],RIGHT(AF$2,1)+2,FALSE)=0,"",VLOOKUP($A42,Table145[[thematic areas]:[indicator 6]],RIGHT(AF$2,1)+2,FALSE))</f>
        <v>#N/A</v>
      </c>
      <c r="AG42" s="38"/>
      <c r="AH42" s="1">
        <f t="shared" si="3"/>
        <v>38</v>
      </c>
      <c r="AI42" s="1">
        <f t="shared" si="2"/>
        <v>38</v>
      </c>
      <c r="AJ42" s="34" t="e">
        <f>IF(VLOOKUP(B42,Table1[[indicators]:[area]],3,FALSE)=A42,1,2)</f>
        <v>#N/A</v>
      </c>
    </row>
    <row r="43" spans="1:36" s="1" customFormat="1" x14ac:dyDescent="0.35">
      <c r="A43" s="45"/>
      <c r="B43" s="31"/>
      <c r="C43" s="34"/>
      <c r="D43" s="34"/>
      <c r="E43" s="115"/>
      <c r="F43" s="115"/>
      <c r="G43" s="47" t="str">
        <f>IF(NAPHS_table[[#This Row],[Indicador]]="","",VLOOKUP(NAPHS_table[[#This Row],[Indicador]],Table1[[indicators]:[area]],2,FALSE)&amp;NAPHS_table[[#This Row],[actividad '#2]]&amp;".")</f>
        <v/>
      </c>
      <c r="H43" s="31"/>
      <c r="I43" s="32"/>
      <c r="J43" s="34"/>
      <c r="K43" s="31"/>
      <c r="L43" s="31"/>
      <c r="M43" s="31"/>
      <c r="N43" s="31"/>
      <c r="O43" s="31" t="str">
        <f>IF(M43="","",
IF(N43="","",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43" s="35"/>
      <c r="Q43" s="35"/>
      <c r="R43" s="36"/>
      <c r="S43" s="31"/>
      <c r="T43" s="34"/>
      <c r="U43" s="34"/>
      <c r="V43" s="34"/>
      <c r="W43" s="31"/>
      <c r="X43" s="31"/>
      <c r="Y43" s="31"/>
      <c r="Z43" s="14">
        <f>_xlfn.IFNA(VLOOKUP(X43,reference_tables!$AE$2:$AF$6,2,FALSE),0%)</f>
        <v>0</v>
      </c>
      <c r="AA43" s="38" t="e">
        <f>IF(VLOOKUP($A43,Table145[[thematic areas]:[indicator 6]],RIGHT(AA$2,1)+2,FALSE)=0,"",VLOOKUP($A43,Table145[[thematic areas]:[indicator 6]],RIGHT(AA$2,1)+2,FALSE))</f>
        <v>#N/A</v>
      </c>
      <c r="AB43" s="38" t="e">
        <f>IF(VLOOKUP($A43,Table145[[thematic areas]:[indicator 6]],RIGHT(AB$2,1)+2,FALSE)=0,"",VLOOKUP($A43,Table145[[thematic areas]:[indicator 6]],RIGHT(AB$2,1)+2,FALSE))</f>
        <v>#N/A</v>
      </c>
      <c r="AC43" s="38" t="e">
        <f>IF(VLOOKUP($A43,Table145[[thematic areas]:[indicator 6]],RIGHT(AC$2,1)+2,FALSE)=0,"",VLOOKUP($A43,Table145[[thematic areas]:[indicator 6]],RIGHT(AC$2,1)+2,FALSE))</f>
        <v>#N/A</v>
      </c>
      <c r="AD43" s="38" t="e">
        <f>IF(VLOOKUP($A43,Table145[[thematic areas]:[indicator 6]],RIGHT(AD$2,1)+2,FALSE)=0,"",VLOOKUP($A43,Table145[[thematic areas]:[indicator 6]],RIGHT(AD$2,1)+2,FALSE))</f>
        <v>#N/A</v>
      </c>
      <c r="AE43" s="38" t="e">
        <f>IF(VLOOKUP($A43,Table145[[thematic areas]:[indicator 6]],RIGHT(AE$2,1)+2,FALSE)=0,"",VLOOKUP($A43,Table145[[thematic areas]:[indicator 6]],RIGHT(AE$2,1)+2,FALSE))</f>
        <v>#N/A</v>
      </c>
      <c r="AF43" s="38" t="e">
        <f>IF(VLOOKUP($A43,Table145[[thematic areas]:[indicator 6]],RIGHT(AF$2,1)+2,FALSE)=0,"",VLOOKUP($A43,Table145[[thematic areas]:[indicator 6]],RIGHT(AF$2,1)+2,FALSE))</f>
        <v>#N/A</v>
      </c>
      <c r="AG43" s="38"/>
      <c r="AH43" s="1">
        <f t="shared" si="3"/>
        <v>39</v>
      </c>
      <c r="AI43" s="1">
        <f t="shared" si="2"/>
        <v>39</v>
      </c>
      <c r="AJ43" s="34" t="e">
        <f>IF(VLOOKUP(B43,Table1[[indicators]:[area]],3,FALSE)=A43,1,2)</f>
        <v>#N/A</v>
      </c>
    </row>
    <row r="44" spans="1:36" s="1" customFormat="1" x14ac:dyDescent="0.35">
      <c r="A44" s="45"/>
      <c r="B44" s="31"/>
      <c r="C44" s="34"/>
      <c r="D44" s="34"/>
      <c r="E44" s="115"/>
      <c r="F44" s="115"/>
      <c r="G44" s="47" t="str">
        <f>IF(NAPHS_table[[#This Row],[Indicador]]="","",VLOOKUP(NAPHS_table[[#This Row],[Indicador]],Table1[[indicators]:[area]],2,FALSE)&amp;NAPHS_table[[#This Row],[actividad '#2]]&amp;".")</f>
        <v/>
      </c>
      <c r="H44" s="31"/>
      <c r="I44" s="32"/>
      <c r="J44" s="34"/>
      <c r="K44" s="31"/>
      <c r="L44" s="31"/>
      <c r="M44" s="31"/>
      <c r="N44" s="31"/>
      <c r="O44" s="31" t="str">
        <f>IF(M44="","",
IF(N44="","",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44" s="35"/>
      <c r="Q44" s="35"/>
      <c r="R44" s="36"/>
      <c r="S44" s="31"/>
      <c r="T44" s="34"/>
      <c r="U44" s="34"/>
      <c r="V44" s="34"/>
      <c r="W44" s="31"/>
      <c r="X44" s="31"/>
      <c r="Y44" s="31"/>
      <c r="Z44" s="14">
        <f>_xlfn.IFNA(VLOOKUP(X44,reference_tables!$AE$2:$AF$6,2,FALSE),0%)</f>
        <v>0</v>
      </c>
      <c r="AA44" s="38" t="e">
        <f>IF(VLOOKUP($A44,Table145[[thematic areas]:[indicator 6]],RIGHT(AA$2,1)+2,FALSE)=0,"",VLOOKUP($A44,Table145[[thematic areas]:[indicator 6]],RIGHT(AA$2,1)+2,FALSE))</f>
        <v>#N/A</v>
      </c>
      <c r="AB44" s="38" t="e">
        <f>IF(VLOOKUP($A44,Table145[[thematic areas]:[indicator 6]],RIGHT(AB$2,1)+2,FALSE)=0,"",VLOOKUP($A44,Table145[[thematic areas]:[indicator 6]],RIGHT(AB$2,1)+2,FALSE))</f>
        <v>#N/A</v>
      </c>
      <c r="AC44" s="38" t="e">
        <f>IF(VLOOKUP($A44,Table145[[thematic areas]:[indicator 6]],RIGHT(AC$2,1)+2,FALSE)=0,"",VLOOKUP($A44,Table145[[thematic areas]:[indicator 6]],RIGHT(AC$2,1)+2,FALSE))</f>
        <v>#N/A</v>
      </c>
      <c r="AD44" s="38" t="e">
        <f>IF(VLOOKUP($A44,Table145[[thematic areas]:[indicator 6]],RIGHT(AD$2,1)+2,FALSE)=0,"",VLOOKUP($A44,Table145[[thematic areas]:[indicator 6]],RIGHT(AD$2,1)+2,FALSE))</f>
        <v>#N/A</v>
      </c>
      <c r="AE44" s="38" t="e">
        <f>IF(VLOOKUP($A44,Table145[[thematic areas]:[indicator 6]],RIGHT(AE$2,1)+2,FALSE)=0,"",VLOOKUP($A44,Table145[[thematic areas]:[indicator 6]],RIGHT(AE$2,1)+2,FALSE))</f>
        <v>#N/A</v>
      </c>
      <c r="AF44" s="38" t="e">
        <f>IF(VLOOKUP($A44,Table145[[thematic areas]:[indicator 6]],RIGHT(AF$2,1)+2,FALSE)=0,"",VLOOKUP($A44,Table145[[thematic areas]:[indicator 6]],RIGHT(AF$2,1)+2,FALSE))</f>
        <v>#N/A</v>
      </c>
      <c r="AG44" s="38"/>
      <c r="AH44" s="1">
        <f t="shared" si="3"/>
        <v>40</v>
      </c>
      <c r="AI44" s="1">
        <f t="shared" si="2"/>
        <v>40</v>
      </c>
      <c r="AJ44" s="34" t="e">
        <f>IF(VLOOKUP(B44,Table1[[indicators]:[area]],3,FALSE)=A44,1,2)</f>
        <v>#N/A</v>
      </c>
    </row>
    <row r="45" spans="1:36" s="1" customFormat="1" x14ac:dyDescent="0.35">
      <c r="A45" s="45"/>
      <c r="B45" s="31"/>
      <c r="C45" s="34"/>
      <c r="D45" s="34"/>
      <c r="E45" s="115"/>
      <c r="F45" s="115"/>
      <c r="G45" s="47" t="str">
        <f>IF(NAPHS_table[[#This Row],[Indicador]]="","",VLOOKUP(NAPHS_table[[#This Row],[Indicador]],Table1[[indicators]:[area]],2,FALSE)&amp;NAPHS_table[[#This Row],[actividad '#2]]&amp;".")</f>
        <v/>
      </c>
      <c r="H45" s="31"/>
      <c r="I45" s="32"/>
      <c r="J45" s="34"/>
      <c r="K45" s="31"/>
      <c r="L45" s="31"/>
      <c r="M45" s="31"/>
      <c r="N45" s="31"/>
      <c r="O45" s="31" t="str">
        <f>IF(M45="","",
IF(N45="","",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45" s="35"/>
      <c r="Q45" s="35"/>
      <c r="R45" s="36"/>
      <c r="S45" s="31"/>
      <c r="T45" s="34"/>
      <c r="U45" s="34"/>
      <c r="V45" s="34"/>
      <c r="W45" s="31"/>
      <c r="X45" s="31"/>
      <c r="Y45" s="31"/>
      <c r="Z45" s="14">
        <f>_xlfn.IFNA(VLOOKUP(X45,reference_tables!$AE$2:$AF$6,2,FALSE),0%)</f>
        <v>0</v>
      </c>
      <c r="AA45" s="38" t="e">
        <f>IF(VLOOKUP($A45,Table145[[thematic areas]:[indicator 6]],RIGHT(AA$2,1)+2,FALSE)=0,"",VLOOKUP($A45,Table145[[thematic areas]:[indicator 6]],RIGHT(AA$2,1)+2,FALSE))</f>
        <v>#N/A</v>
      </c>
      <c r="AB45" s="38" t="e">
        <f>IF(VLOOKUP($A45,Table145[[thematic areas]:[indicator 6]],RIGHT(AB$2,1)+2,FALSE)=0,"",VLOOKUP($A45,Table145[[thematic areas]:[indicator 6]],RIGHT(AB$2,1)+2,FALSE))</f>
        <v>#N/A</v>
      </c>
      <c r="AC45" s="38" t="e">
        <f>IF(VLOOKUP($A45,Table145[[thematic areas]:[indicator 6]],RIGHT(AC$2,1)+2,FALSE)=0,"",VLOOKUP($A45,Table145[[thematic areas]:[indicator 6]],RIGHT(AC$2,1)+2,FALSE))</f>
        <v>#N/A</v>
      </c>
      <c r="AD45" s="38" t="e">
        <f>IF(VLOOKUP($A45,Table145[[thematic areas]:[indicator 6]],RIGHT(AD$2,1)+2,FALSE)=0,"",VLOOKUP($A45,Table145[[thematic areas]:[indicator 6]],RIGHT(AD$2,1)+2,FALSE))</f>
        <v>#N/A</v>
      </c>
      <c r="AE45" s="38" t="e">
        <f>IF(VLOOKUP($A45,Table145[[thematic areas]:[indicator 6]],RIGHT(AE$2,1)+2,FALSE)=0,"",VLOOKUP($A45,Table145[[thematic areas]:[indicator 6]],RIGHT(AE$2,1)+2,FALSE))</f>
        <v>#N/A</v>
      </c>
      <c r="AF45" s="38" t="e">
        <f>IF(VLOOKUP($A45,Table145[[thematic areas]:[indicator 6]],RIGHT(AF$2,1)+2,FALSE)=0,"",VLOOKUP($A45,Table145[[thematic areas]:[indicator 6]],RIGHT(AF$2,1)+2,FALSE))</f>
        <v>#N/A</v>
      </c>
      <c r="AG45" s="38"/>
      <c r="AH45" s="1">
        <f t="shared" si="3"/>
        <v>41</v>
      </c>
      <c r="AI45" s="1">
        <f t="shared" si="2"/>
        <v>41</v>
      </c>
      <c r="AJ45" s="34" t="e">
        <f>IF(VLOOKUP(B45,Table1[[indicators]:[area]],3,FALSE)=A45,1,2)</f>
        <v>#N/A</v>
      </c>
    </row>
    <row r="46" spans="1:36" s="1" customFormat="1" x14ac:dyDescent="0.35">
      <c r="A46" s="45"/>
      <c r="B46" s="31"/>
      <c r="C46" s="34"/>
      <c r="D46" s="34"/>
      <c r="E46" s="115"/>
      <c r="F46" s="115"/>
      <c r="G46" s="47" t="str">
        <f>IF(NAPHS_table[[#This Row],[Indicador]]="","",VLOOKUP(NAPHS_table[[#This Row],[Indicador]],Table1[[indicators]:[area]],2,FALSE)&amp;NAPHS_table[[#This Row],[actividad '#2]]&amp;".")</f>
        <v/>
      </c>
      <c r="H46" s="31"/>
      <c r="I46" s="32"/>
      <c r="J46" s="34"/>
      <c r="K46" s="31"/>
      <c r="L46" s="31"/>
      <c r="M46" s="31"/>
      <c r="N46" s="31"/>
      <c r="O46" s="31" t="str">
        <f>IF(M46="","",
IF(N46="","",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46" s="35"/>
      <c r="Q46" s="35"/>
      <c r="R46" s="36"/>
      <c r="S46" s="31"/>
      <c r="T46" s="34"/>
      <c r="U46" s="34"/>
      <c r="V46" s="34"/>
      <c r="W46" s="31"/>
      <c r="X46" s="31"/>
      <c r="Y46" s="31"/>
      <c r="Z46" s="14">
        <f>_xlfn.IFNA(VLOOKUP(X46,reference_tables!$AE$2:$AF$6,2,FALSE),0%)</f>
        <v>0</v>
      </c>
      <c r="AA46" s="38" t="e">
        <f>IF(VLOOKUP($A46,Table145[[thematic areas]:[indicator 6]],RIGHT(AA$2,1)+2,FALSE)=0,"",VLOOKUP($A46,Table145[[thematic areas]:[indicator 6]],RIGHT(AA$2,1)+2,FALSE))</f>
        <v>#N/A</v>
      </c>
      <c r="AB46" s="38" t="e">
        <f>IF(VLOOKUP($A46,Table145[[thematic areas]:[indicator 6]],RIGHT(AB$2,1)+2,FALSE)=0,"",VLOOKUP($A46,Table145[[thematic areas]:[indicator 6]],RIGHT(AB$2,1)+2,FALSE))</f>
        <v>#N/A</v>
      </c>
      <c r="AC46" s="38" t="e">
        <f>IF(VLOOKUP($A46,Table145[[thematic areas]:[indicator 6]],RIGHT(AC$2,1)+2,FALSE)=0,"",VLOOKUP($A46,Table145[[thematic areas]:[indicator 6]],RIGHT(AC$2,1)+2,FALSE))</f>
        <v>#N/A</v>
      </c>
      <c r="AD46" s="38" t="e">
        <f>IF(VLOOKUP($A46,Table145[[thematic areas]:[indicator 6]],RIGHT(AD$2,1)+2,FALSE)=0,"",VLOOKUP($A46,Table145[[thematic areas]:[indicator 6]],RIGHT(AD$2,1)+2,FALSE))</f>
        <v>#N/A</v>
      </c>
      <c r="AE46" s="38" t="e">
        <f>IF(VLOOKUP($A46,Table145[[thematic areas]:[indicator 6]],RIGHT(AE$2,1)+2,FALSE)=0,"",VLOOKUP($A46,Table145[[thematic areas]:[indicator 6]],RIGHT(AE$2,1)+2,FALSE))</f>
        <v>#N/A</v>
      </c>
      <c r="AF46" s="38" t="e">
        <f>IF(VLOOKUP($A46,Table145[[thematic areas]:[indicator 6]],RIGHT(AF$2,1)+2,FALSE)=0,"",VLOOKUP($A46,Table145[[thematic areas]:[indicator 6]],RIGHT(AF$2,1)+2,FALSE))</f>
        <v>#N/A</v>
      </c>
      <c r="AG46" s="38"/>
      <c r="AH46" s="1">
        <f t="shared" si="3"/>
        <v>42</v>
      </c>
      <c r="AI46" s="1">
        <f t="shared" si="2"/>
        <v>42</v>
      </c>
      <c r="AJ46" s="34" t="e">
        <f>IF(VLOOKUP(B46,Table1[[indicators]:[area]],3,FALSE)=A46,1,2)</f>
        <v>#N/A</v>
      </c>
    </row>
    <row r="47" spans="1:36" s="1" customFormat="1" x14ac:dyDescent="0.35">
      <c r="A47" s="45"/>
      <c r="B47" s="31"/>
      <c r="C47" s="34"/>
      <c r="D47" s="34"/>
      <c r="E47" s="115"/>
      <c r="F47" s="115"/>
      <c r="G47" s="47" t="str">
        <f>IF(NAPHS_table[[#This Row],[Indicador]]="","",VLOOKUP(NAPHS_table[[#This Row],[Indicador]],Table1[[indicators]:[area]],2,FALSE)&amp;NAPHS_table[[#This Row],[actividad '#2]]&amp;".")</f>
        <v/>
      </c>
      <c r="H47" s="31"/>
      <c r="I47" s="32"/>
      <c r="J47" s="34"/>
      <c r="K47" s="31"/>
      <c r="L47" s="31"/>
      <c r="M47" s="31"/>
      <c r="N47" s="31"/>
      <c r="O47" s="31" t="str">
        <f>IF(M47="","",
IF(N47="","",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47" s="35"/>
      <c r="Q47" s="35"/>
      <c r="R47" s="36"/>
      <c r="S47" s="31"/>
      <c r="T47" s="34"/>
      <c r="U47" s="34"/>
      <c r="V47" s="34"/>
      <c r="W47" s="31"/>
      <c r="X47" s="31"/>
      <c r="Y47" s="31"/>
      <c r="Z47" s="14">
        <f>_xlfn.IFNA(VLOOKUP(X47,reference_tables!$AE$2:$AF$6,2,FALSE),0%)</f>
        <v>0</v>
      </c>
      <c r="AA47" s="38" t="e">
        <f>IF(VLOOKUP($A47,Table145[[thematic areas]:[indicator 6]],RIGHT(AA$2,1)+2,FALSE)=0,"",VLOOKUP($A47,Table145[[thematic areas]:[indicator 6]],RIGHT(AA$2,1)+2,FALSE))</f>
        <v>#N/A</v>
      </c>
      <c r="AB47" s="38" t="e">
        <f>IF(VLOOKUP($A47,Table145[[thematic areas]:[indicator 6]],RIGHT(AB$2,1)+2,FALSE)=0,"",VLOOKUP($A47,Table145[[thematic areas]:[indicator 6]],RIGHT(AB$2,1)+2,FALSE))</f>
        <v>#N/A</v>
      </c>
      <c r="AC47" s="38" t="e">
        <f>IF(VLOOKUP($A47,Table145[[thematic areas]:[indicator 6]],RIGHT(AC$2,1)+2,FALSE)=0,"",VLOOKUP($A47,Table145[[thematic areas]:[indicator 6]],RIGHT(AC$2,1)+2,FALSE))</f>
        <v>#N/A</v>
      </c>
      <c r="AD47" s="38" t="e">
        <f>IF(VLOOKUP($A47,Table145[[thematic areas]:[indicator 6]],RIGHT(AD$2,1)+2,FALSE)=0,"",VLOOKUP($A47,Table145[[thematic areas]:[indicator 6]],RIGHT(AD$2,1)+2,FALSE))</f>
        <v>#N/A</v>
      </c>
      <c r="AE47" s="38" t="e">
        <f>IF(VLOOKUP($A47,Table145[[thematic areas]:[indicator 6]],RIGHT(AE$2,1)+2,FALSE)=0,"",VLOOKUP($A47,Table145[[thematic areas]:[indicator 6]],RIGHT(AE$2,1)+2,FALSE))</f>
        <v>#N/A</v>
      </c>
      <c r="AF47" s="38" t="e">
        <f>IF(VLOOKUP($A47,Table145[[thematic areas]:[indicator 6]],RIGHT(AF$2,1)+2,FALSE)=0,"",VLOOKUP($A47,Table145[[thematic areas]:[indicator 6]],RIGHT(AF$2,1)+2,FALSE))</f>
        <v>#N/A</v>
      </c>
      <c r="AG47" s="38"/>
      <c r="AH47" s="1">
        <f t="shared" si="3"/>
        <v>43</v>
      </c>
      <c r="AI47" s="1">
        <f t="shared" si="2"/>
        <v>43</v>
      </c>
      <c r="AJ47" s="34" t="e">
        <f>IF(VLOOKUP(B47,Table1[[indicators]:[area]],3,FALSE)=A47,1,2)</f>
        <v>#N/A</v>
      </c>
    </row>
    <row r="48" spans="1:36" s="1" customFormat="1" x14ac:dyDescent="0.35">
      <c r="A48" s="45"/>
      <c r="B48" s="31"/>
      <c r="C48" s="34"/>
      <c r="D48" s="34"/>
      <c r="E48" s="115"/>
      <c r="F48" s="115"/>
      <c r="G48" s="47" t="str">
        <f>IF(NAPHS_table[[#This Row],[Indicador]]="","",VLOOKUP(NAPHS_table[[#This Row],[Indicador]],Table1[[indicators]:[area]],2,FALSE)&amp;NAPHS_table[[#This Row],[actividad '#2]]&amp;".")</f>
        <v/>
      </c>
      <c r="H48" s="31"/>
      <c r="I48" s="32"/>
      <c r="J48" s="34"/>
      <c r="K48" s="31"/>
      <c r="L48" s="31"/>
      <c r="M48" s="31"/>
      <c r="N48" s="31"/>
      <c r="O48" s="31" t="str">
        <f>IF(M48="","",
IF(N48="","",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48" s="35"/>
      <c r="Q48" s="35"/>
      <c r="R48" s="36"/>
      <c r="S48" s="31"/>
      <c r="T48" s="34"/>
      <c r="U48" s="34"/>
      <c r="V48" s="34"/>
      <c r="W48" s="31"/>
      <c r="X48" s="31"/>
      <c r="Y48" s="31"/>
      <c r="Z48" s="14">
        <f>_xlfn.IFNA(VLOOKUP(X48,reference_tables!$AE$2:$AF$6,2,FALSE),0%)</f>
        <v>0</v>
      </c>
      <c r="AA48" s="38" t="e">
        <f>IF(VLOOKUP($A48,Table145[[thematic areas]:[indicator 6]],RIGHT(AA$2,1)+2,FALSE)=0,"",VLOOKUP($A48,Table145[[thematic areas]:[indicator 6]],RIGHT(AA$2,1)+2,FALSE))</f>
        <v>#N/A</v>
      </c>
      <c r="AB48" s="38" t="e">
        <f>IF(VLOOKUP($A48,Table145[[thematic areas]:[indicator 6]],RIGHT(AB$2,1)+2,FALSE)=0,"",VLOOKUP($A48,Table145[[thematic areas]:[indicator 6]],RIGHT(AB$2,1)+2,FALSE))</f>
        <v>#N/A</v>
      </c>
      <c r="AC48" s="38" t="e">
        <f>IF(VLOOKUP($A48,Table145[[thematic areas]:[indicator 6]],RIGHT(AC$2,1)+2,FALSE)=0,"",VLOOKUP($A48,Table145[[thematic areas]:[indicator 6]],RIGHT(AC$2,1)+2,FALSE))</f>
        <v>#N/A</v>
      </c>
      <c r="AD48" s="38" t="e">
        <f>IF(VLOOKUP($A48,Table145[[thematic areas]:[indicator 6]],RIGHT(AD$2,1)+2,FALSE)=0,"",VLOOKUP($A48,Table145[[thematic areas]:[indicator 6]],RIGHT(AD$2,1)+2,FALSE))</f>
        <v>#N/A</v>
      </c>
      <c r="AE48" s="38" t="e">
        <f>IF(VLOOKUP($A48,Table145[[thematic areas]:[indicator 6]],RIGHT(AE$2,1)+2,FALSE)=0,"",VLOOKUP($A48,Table145[[thematic areas]:[indicator 6]],RIGHT(AE$2,1)+2,FALSE))</f>
        <v>#N/A</v>
      </c>
      <c r="AF48" s="38" t="e">
        <f>IF(VLOOKUP($A48,Table145[[thematic areas]:[indicator 6]],RIGHT(AF$2,1)+2,FALSE)=0,"",VLOOKUP($A48,Table145[[thematic areas]:[indicator 6]],RIGHT(AF$2,1)+2,FALSE))</f>
        <v>#N/A</v>
      </c>
      <c r="AG48" s="38"/>
      <c r="AH48" s="1">
        <f t="shared" si="3"/>
        <v>44</v>
      </c>
      <c r="AI48" s="1">
        <f t="shared" si="2"/>
        <v>44</v>
      </c>
      <c r="AJ48" s="34" t="e">
        <f>IF(VLOOKUP(B48,Table1[[indicators]:[area]],3,FALSE)=A48,1,2)</f>
        <v>#N/A</v>
      </c>
    </row>
    <row r="49" spans="1:36" s="1" customFormat="1" x14ac:dyDescent="0.35">
      <c r="A49" s="45"/>
      <c r="B49" s="31"/>
      <c r="C49" s="34"/>
      <c r="D49" s="34"/>
      <c r="E49" s="115"/>
      <c r="F49" s="115"/>
      <c r="G49" s="47" t="str">
        <f>IF(NAPHS_table[[#This Row],[Indicador]]="","",VLOOKUP(NAPHS_table[[#This Row],[Indicador]],Table1[[indicators]:[area]],2,FALSE)&amp;NAPHS_table[[#This Row],[actividad '#2]]&amp;".")</f>
        <v/>
      </c>
      <c r="H49" s="31"/>
      <c r="I49" s="32"/>
      <c r="J49" s="34"/>
      <c r="K49" s="31"/>
      <c r="L49" s="31"/>
      <c r="M49" s="31"/>
      <c r="N49" s="31"/>
      <c r="O49" s="31" t="str">
        <f>IF(M49="","",
IF(N49="","",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49" s="35"/>
      <c r="Q49" s="35"/>
      <c r="R49" s="36"/>
      <c r="S49" s="31"/>
      <c r="T49" s="34"/>
      <c r="U49" s="34"/>
      <c r="V49" s="34"/>
      <c r="W49" s="31"/>
      <c r="X49" s="31"/>
      <c r="Y49" s="31"/>
      <c r="Z49" s="14">
        <f>_xlfn.IFNA(VLOOKUP(X49,reference_tables!$AE$2:$AF$6,2,FALSE),0%)</f>
        <v>0</v>
      </c>
      <c r="AA49" s="38" t="e">
        <f>IF(VLOOKUP($A49,Table145[[thematic areas]:[indicator 6]],RIGHT(AA$2,1)+2,FALSE)=0,"",VLOOKUP($A49,Table145[[thematic areas]:[indicator 6]],RIGHT(AA$2,1)+2,FALSE))</f>
        <v>#N/A</v>
      </c>
      <c r="AB49" s="38" t="e">
        <f>IF(VLOOKUP($A49,Table145[[thematic areas]:[indicator 6]],RIGHT(AB$2,1)+2,FALSE)=0,"",VLOOKUP($A49,Table145[[thematic areas]:[indicator 6]],RIGHT(AB$2,1)+2,FALSE))</f>
        <v>#N/A</v>
      </c>
      <c r="AC49" s="38" t="e">
        <f>IF(VLOOKUP($A49,Table145[[thematic areas]:[indicator 6]],RIGHT(AC$2,1)+2,FALSE)=0,"",VLOOKUP($A49,Table145[[thematic areas]:[indicator 6]],RIGHT(AC$2,1)+2,FALSE))</f>
        <v>#N/A</v>
      </c>
      <c r="AD49" s="38" t="e">
        <f>IF(VLOOKUP($A49,Table145[[thematic areas]:[indicator 6]],RIGHT(AD$2,1)+2,FALSE)=0,"",VLOOKUP($A49,Table145[[thematic areas]:[indicator 6]],RIGHT(AD$2,1)+2,FALSE))</f>
        <v>#N/A</v>
      </c>
      <c r="AE49" s="38" t="e">
        <f>IF(VLOOKUP($A49,Table145[[thematic areas]:[indicator 6]],RIGHT(AE$2,1)+2,FALSE)=0,"",VLOOKUP($A49,Table145[[thematic areas]:[indicator 6]],RIGHT(AE$2,1)+2,FALSE))</f>
        <v>#N/A</v>
      </c>
      <c r="AF49" s="38" t="e">
        <f>IF(VLOOKUP($A49,Table145[[thematic areas]:[indicator 6]],RIGHT(AF$2,1)+2,FALSE)=0,"",VLOOKUP($A49,Table145[[thematic areas]:[indicator 6]],RIGHT(AF$2,1)+2,FALSE))</f>
        <v>#N/A</v>
      </c>
      <c r="AG49" s="38"/>
      <c r="AH49" s="1">
        <f t="shared" si="3"/>
        <v>45</v>
      </c>
      <c r="AI49" s="1">
        <f t="shared" si="2"/>
        <v>45</v>
      </c>
      <c r="AJ49" s="34" t="e">
        <f>IF(VLOOKUP(B49,Table1[[indicators]:[area]],3,FALSE)=A49,1,2)</f>
        <v>#N/A</v>
      </c>
    </row>
    <row r="50" spans="1:36" s="1" customFormat="1" x14ac:dyDescent="0.35">
      <c r="A50" s="45"/>
      <c r="B50" s="31"/>
      <c r="C50" s="34"/>
      <c r="D50" s="34"/>
      <c r="E50" s="115"/>
      <c r="F50" s="115"/>
      <c r="G50" s="47" t="str">
        <f>IF(NAPHS_table[[#This Row],[Indicador]]="","",VLOOKUP(NAPHS_table[[#This Row],[Indicador]],Table1[[indicators]:[area]],2,FALSE)&amp;NAPHS_table[[#This Row],[actividad '#2]]&amp;".")</f>
        <v/>
      </c>
      <c r="H50" s="31"/>
      <c r="I50" s="32"/>
      <c r="J50" s="34"/>
      <c r="K50" s="31"/>
      <c r="L50" s="31"/>
      <c r="M50" s="31"/>
      <c r="N50" s="31"/>
      <c r="O50" s="31" t="str">
        <f>IF(M50="","",
IF(N50="","",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50" s="35"/>
      <c r="Q50" s="35"/>
      <c r="R50" s="36"/>
      <c r="S50" s="31"/>
      <c r="T50" s="34"/>
      <c r="U50" s="34"/>
      <c r="V50" s="34"/>
      <c r="W50" s="31"/>
      <c r="X50" s="31"/>
      <c r="Y50" s="31"/>
      <c r="Z50" s="14">
        <f>_xlfn.IFNA(VLOOKUP(X50,reference_tables!$AE$2:$AF$6,2,FALSE),0%)</f>
        <v>0</v>
      </c>
      <c r="AA50" s="38" t="e">
        <f>IF(VLOOKUP($A50,Table145[[thematic areas]:[indicator 6]],RIGHT(AA$2,1)+2,FALSE)=0,"",VLOOKUP($A50,Table145[[thematic areas]:[indicator 6]],RIGHT(AA$2,1)+2,FALSE))</f>
        <v>#N/A</v>
      </c>
      <c r="AB50" s="38" t="e">
        <f>IF(VLOOKUP($A50,Table145[[thematic areas]:[indicator 6]],RIGHT(AB$2,1)+2,FALSE)=0,"",VLOOKUP($A50,Table145[[thematic areas]:[indicator 6]],RIGHT(AB$2,1)+2,FALSE))</f>
        <v>#N/A</v>
      </c>
      <c r="AC50" s="38" t="e">
        <f>IF(VLOOKUP($A50,Table145[[thematic areas]:[indicator 6]],RIGHT(AC$2,1)+2,FALSE)=0,"",VLOOKUP($A50,Table145[[thematic areas]:[indicator 6]],RIGHT(AC$2,1)+2,FALSE))</f>
        <v>#N/A</v>
      </c>
      <c r="AD50" s="38" t="e">
        <f>IF(VLOOKUP($A50,Table145[[thematic areas]:[indicator 6]],RIGHT(AD$2,1)+2,FALSE)=0,"",VLOOKUP($A50,Table145[[thematic areas]:[indicator 6]],RIGHT(AD$2,1)+2,FALSE))</f>
        <v>#N/A</v>
      </c>
      <c r="AE50" s="38" t="e">
        <f>IF(VLOOKUP($A50,Table145[[thematic areas]:[indicator 6]],RIGHT(AE$2,1)+2,FALSE)=0,"",VLOOKUP($A50,Table145[[thematic areas]:[indicator 6]],RIGHT(AE$2,1)+2,FALSE))</f>
        <v>#N/A</v>
      </c>
      <c r="AF50" s="38" t="e">
        <f>IF(VLOOKUP($A50,Table145[[thematic areas]:[indicator 6]],RIGHT(AF$2,1)+2,FALSE)=0,"",VLOOKUP($A50,Table145[[thematic areas]:[indicator 6]],RIGHT(AF$2,1)+2,FALSE))</f>
        <v>#N/A</v>
      </c>
      <c r="AG50" s="38"/>
      <c r="AH50" s="1">
        <f t="shared" si="3"/>
        <v>46</v>
      </c>
      <c r="AI50" s="1">
        <f t="shared" si="2"/>
        <v>46</v>
      </c>
      <c r="AJ50" s="34" t="e">
        <f>IF(VLOOKUP(B50,Table1[[indicators]:[area]],3,FALSE)=A50,1,2)</f>
        <v>#N/A</v>
      </c>
    </row>
    <row r="51" spans="1:36" s="1" customFormat="1" x14ac:dyDescent="0.35">
      <c r="A51" s="45"/>
      <c r="B51" s="31"/>
      <c r="C51" s="34"/>
      <c r="D51" s="34"/>
      <c r="E51" s="115"/>
      <c r="F51" s="115"/>
      <c r="G51" s="47" t="str">
        <f>IF(NAPHS_table[[#This Row],[Indicador]]="","",VLOOKUP(NAPHS_table[[#This Row],[Indicador]],Table1[[indicators]:[area]],2,FALSE)&amp;NAPHS_table[[#This Row],[actividad '#2]]&amp;".")</f>
        <v/>
      </c>
      <c r="H51" s="31"/>
      <c r="I51" s="32"/>
      <c r="J51" s="34"/>
      <c r="K51" s="31"/>
      <c r="L51" s="31"/>
      <c r="M51" s="31"/>
      <c r="N51" s="31"/>
      <c r="O51" s="31" t="str">
        <f>IF(M51="","",
IF(N51="","",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51" s="35"/>
      <c r="Q51" s="35"/>
      <c r="R51" s="36"/>
      <c r="S51" s="31"/>
      <c r="T51" s="34"/>
      <c r="U51" s="34"/>
      <c r="V51" s="34"/>
      <c r="W51" s="31"/>
      <c r="X51" s="31"/>
      <c r="Y51" s="31"/>
      <c r="Z51" s="14">
        <f>_xlfn.IFNA(VLOOKUP(X51,reference_tables!$AE$2:$AF$6,2,FALSE),0%)</f>
        <v>0</v>
      </c>
      <c r="AA51" s="38" t="e">
        <f>IF(VLOOKUP($A51,Table145[[thematic areas]:[indicator 6]],RIGHT(AA$2,1)+2,FALSE)=0,"",VLOOKUP($A51,Table145[[thematic areas]:[indicator 6]],RIGHT(AA$2,1)+2,FALSE))</f>
        <v>#N/A</v>
      </c>
      <c r="AB51" s="38" t="e">
        <f>IF(VLOOKUP($A51,Table145[[thematic areas]:[indicator 6]],RIGHT(AB$2,1)+2,FALSE)=0,"",VLOOKUP($A51,Table145[[thematic areas]:[indicator 6]],RIGHT(AB$2,1)+2,FALSE))</f>
        <v>#N/A</v>
      </c>
      <c r="AC51" s="38" t="e">
        <f>IF(VLOOKUP($A51,Table145[[thematic areas]:[indicator 6]],RIGHT(AC$2,1)+2,FALSE)=0,"",VLOOKUP($A51,Table145[[thematic areas]:[indicator 6]],RIGHT(AC$2,1)+2,FALSE))</f>
        <v>#N/A</v>
      </c>
      <c r="AD51" s="38" t="e">
        <f>IF(VLOOKUP($A51,Table145[[thematic areas]:[indicator 6]],RIGHT(AD$2,1)+2,FALSE)=0,"",VLOOKUP($A51,Table145[[thematic areas]:[indicator 6]],RIGHT(AD$2,1)+2,FALSE))</f>
        <v>#N/A</v>
      </c>
      <c r="AE51" s="38" t="e">
        <f>IF(VLOOKUP($A51,Table145[[thematic areas]:[indicator 6]],RIGHT(AE$2,1)+2,FALSE)=0,"",VLOOKUP($A51,Table145[[thematic areas]:[indicator 6]],RIGHT(AE$2,1)+2,FALSE))</f>
        <v>#N/A</v>
      </c>
      <c r="AF51" s="38" t="e">
        <f>IF(VLOOKUP($A51,Table145[[thematic areas]:[indicator 6]],RIGHT(AF$2,1)+2,FALSE)=0,"",VLOOKUP($A51,Table145[[thematic areas]:[indicator 6]],RIGHT(AF$2,1)+2,FALSE))</f>
        <v>#N/A</v>
      </c>
      <c r="AG51" s="38"/>
      <c r="AH51" s="1">
        <f t="shared" si="3"/>
        <v>47</v>
      </c>
      <c r="AI51" s="1">
        <f t="shared" si="2"/>
        <v>47</v>
      </c>
      <c r="AJ51" s="34" t="e">
        <f>IF(VLOOKUP(B51,Table1[[indicators]:[area]],3,FALSE)=A51,1,2)</f>
        <v>#N/A</v>
      </c>
    </row>
    <row r="52" spans="1:36" s="1" customFormat="1" x14ac:dyDescent="0.35">
      <c r="A52" s="45"/>
      <c r="B52" s="31"/>
      <c r="C52" s="34"/>
      <c r="D52" s="34"/>
      <c r="E52" s="115"/>
      <c r="F52" s="115"/>
      <c r="G52" s="47" t="str">
        <f>IF(NAPHS_table[[#This Row],[Indicador]]="","",VLOOKUP(NAPHS_table[[#This Row],[Indicador]],Table1[[indicators]:[area]],2,FALSE)&amp;NAPHS_table[[#This Row],[actividad '#2]]&amp;".")</f>
        <v/>
      </c>
      <c r="H52" s="31"/>
      <c r="I52" s="32"/>
      <c r="J52" s="34"/>
      <c r="K52" s="31"/>
      <c r="L52" s="31"/>
      <c r="M52" s="31"/>
      <c r="N52" s="31"/>
      <c r="O52" s="31" t="str">
        <f>IF(M52="","",
IF(N52="","",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52" s="35"/>
      <c r="Q52" s="35"/>
      <c r="R52" s="36"/>
      <c r="S52" s="31"/>
      <c r="T52" s="34"/>
      <c r="U52" s="34"/>
      <c r="V52" s="34"/>
      <c r="W52" s="31"/>
      <c r="X52" s="31"/>
      <c r="Y52" s="31"/>
      <c r="Z52" s="14">
        <f>_xlfn.IFNA(VLOOKUP(X52,reference_tables!$AE$2:$AF$6,2,FALSE),0%)</f>
        <v>0</v>
      </c>
      <c r="AA52" s="38" t="e">
        <f>IF(VLOOKUP($A52,Table145[[thematic areas]:[indicator 6]],RIGHT(AA$2,1)+2,FALSE)=0,"",VLOOKUP($A52,Table145[[thematic areas]:[indicator 6]],RIGHT(AA$2,1)+2,FALSE))</f>
        <v>#N/A</v>
      </c>
      <c r="AB52" s="38" t="e">
        <f>IF(VLOOKUP($A52,Table145[[thematic areas]:[indicator 6]],RIGHT(AB$2,1)+2,FALSE)=0,"",VLOOKUP($A52,Table145[[thematic areas]:[indicator 6]],RIGHT(AB$2,1)+2,FALSE))</f>
        <v>#N/A</v>
      </c>
      <c r="AC52" s="38" t="e">
        <f>IF(VLOOKUP($A52,Table145[[thematic areas]:[indicator 6]],RIGHT(AC$2,1)+2,FALSE)=0,"",VLOOKUP($A52,Table145[[thematic areas]:[indicator 6]],RIGHT(AC$2,1)+2,FALSE))</f>
        <v>#N/A</v>
      </c>
      <c r="AD52" s="38" t="e">
        <f>IF(VLOOKUP($A52,Table145[[thematic areas]:[indicator 6]],RIGHT(AD$2,1)+2,FALSE)=0,"",VLOOKUP($A52,Table145[[thematic areas]:[indicator 6]],RIGHT(AD$2,1)+2,FALSE))</f>
        <v>#N/A</v>
      </c>
      <c r="AE52" s="38" t="e">
        <f>IF(VLOOKUP($A52,Table145[[thematic areas]:[indicator 6]],RIGHT(AE$2,1)+2,FALSE)=0,"",VLOOKUP($A52,Table145[[thematic areas]:[indicator 6]],RIGHT(AE$2,1)+2,FALSE))</f>
        <v>#N/A</v>
      </c>
      <c r="AF52" s="38" t="e">
        <f>IF(VLOOKUP($A52,Table145[[thematic areas]:[indicator 6]],RIGHT(AF$2,1)+2,FALSE)=0,"",VLOOKUP($A52,Table145[[thematic areas]:[indicator 6]],RIGHT(AF$2,1)+2,FALSE))</f>
        <v>#N/A</v>
      </c>
      <c r="AG52" s="38"/>
      <c r="AH52" s="1">
        <f t="shared" si="3"/>
        <v>48</v>
      </c>
      <c r="AI52" s="1">
        <f t="shared" si="2"/>
        <v>48</v>
      </c>
      <c r="AJ52" s="34" t="e">
        <f>IF(VLOOKUP(B52,Table1[[indicators]:[area]],3,FALSE)=A52,1,2)</f>
        <v>#N/A</v>
      </c>
    </row>
    <row r="53" spans="1:36" s="1" customFormat="1" x14ac:dyDescent="0.35">
      <c r="A53" s="45"/>
      <c r="B53" s="31"/>
      <c r="C53" s="34"/>
      <c r="D53" s="34"/>
      <c r="E53" s="115"/>
      <c r="F53" s="115"/>
      <c r="G53" s="47" t="str">
        <f>IF(NAPHS_table[[#This Row],[Indicador]]="","",VLOOKUP(NAPHS_table[[#This Row],[Indicador]],Table1[[indicators]:[area]],2,FALSE)&amp;NAPHS_table[[#This Row],[actividad '#2]]&amp;".")</f>
        <v/>
      </c>
      <c r="H53" s="31"/>
      <c r="I53" s="32"/>
      <c r="J53" s="34"/>
      <c r="K53" s="31"/>
      <c r="L53" s="31"/>
      <c r="M53" s="31"/>
      <c r="N53" s="31"/>
      <c r="O53" s="31" t="str">
        <f>IF(M53="","",
IF(N53="","",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53" s="35"/>
      <c r="Q53" s="35"/>
      <c r="R53" s="36"/>
      <c r="S53" s="31"/>
      <c r="T53" s="34"/>
      <c r="U53" s="34"/>
      <c r="V53" s="34"/>
      <c r="W53" s="31"/>
      <c r="X53" s="31"/>
      <c r="Y53" s="31"/>
      <c r="Z53" s="14">
        <f>_xlfn.IFNA(VLOOKUP(X53,reference_tables!$AE$2:$AF$6,2,FALSE),0%)</f>
        <v>0</v>
      </c>
      <c r="AA53" s="38" t="e">
        <f>IF(VLOOKUP($A53,Table145[[thematic areas]:[indicator 6]],RIGHT(AA$2,1)+2,FALSE)=0,"",VLOOKUP($A53,Table145[[thematic areas]:[indicator 6]],RIGHT(AA$2,1)+2,FALSE))</f>
        <v>#N/A</v>
      </c>
      <c r="AB53" s="38" t="e">
        <f>IF(VLOOKUP($A53,Table145[[thematic areas]:[indicator 6]],RIGHT(AB$2,1)+2,FALSE)=0,"",VLOOKUP($A53,Table145[[thematic areas]:[indicator 6]],RIGHT(AB$2,1)+2,FALSE))</f>
        <v>#N/A</v>
      </c>
      <c r="AC53" s="38" t="e">
        <f>IF(VLOOKUP($A53,Table145[[thematic areas]:[indicator 6]],RIGHT(AC$2,1)+2,FALSE)=0,"",VLOOKUP($A53,Table145[[thematic areas]:[indicator 6]],RIGHT(AC$2,1)+2,FALSE))</f>
        <v>#N/A</v>
      </c>
      <c r="AD53" s="38" t="e">
        <f>IF(VLOOKUP($A53,Table145[[thematic areas]:[indicator 6]],RIGHT(AD$2,1)+2,FALSE)=0,"",VLOOKUP($A53,Table145[[thematic areas]:[indicator 6]],RIGHT(AD$2,1)+2,FALSE))</f>
        <v>#N/A</v>
      </c>
      <c r="AE53" s="38" t="e">
        <f>IF(VLOOKUP($A53,Table145[[thematic areas]:[indicator 6]],RIGHT(AE$2,1)+2,FALSE)=0,"",VLOOKUP($A53,Table145[[thematic areas]:[indicator 6]],RIGHT(AE$2,1)+2,FALSE))</f>
        <v>#N/A</v>
      </c>
      <c r="AF53" s="38" t="e">
        <f>IF(VLOOKUP($A53,Table145[[thematic areas]:[indicator 6]],RIGHT(AF$2,1)+2,FALSE)=0,"",VLOOKUP($A53,Table145[[thematic areas]:[indicator 6]],RIGHT(AF$2,1)+2,FALSE))</f>
        <v>#N/A</v>
      </c>
      <c r="AG53" s="38"/>
      <c r="AH53" s="1">
        <f t="shared" si="3"/>
        <v>49</v>
      </c>
      <c r="AI53" s="1">
        <f t="shared" si="2"/>
        <v>49</v>
      </c>
      <c r="AJ53" s="34" t="e">
        <f>IF(VLOOKUP(B53,Table1[[indicators]:[area]],3,FALSE)=A53,1,2)</f>
        <v>#N/A</v>
      </c>
    </row>
    <row r="54" spans="1:36" s="1" customFormat="1" x14ac:dyDescent="0.35">
      <c r="A54" s="45"/>
      <c r="B54" s="31"/>
      <c r="C54" s="34"/>
      <c r="D54" s="34"/>
      <c r="E54" s="115"/>
      <c r="F54" s="115"/>
      <c r="G54" s="47" t="str">
        <f>IF(NAPHS_table[[#This Row],[Indicador]]="","",VLOOKUP(NAPHS_table[[#This Row],[Indicador]],Table1[[indicators]:[area]],2,FALSE)&amp;NAPHS_table[[#This Row],[actividad '#2]]&amp;".")</f>
        <v/>
      </c>
      <c r="H54" s="31"/>
      <c r="I54" s="32"/>
      <c r="J54" s="34"/>
      <c r="K54" s="31"/>
      <c r="L54" s="31"/>
      <c r="M54" s="31"/>
      <c r="N54" s="31"/>
      <c r="O54" s="31" t="str">
        <f>IF(M54="","",
IF(N54="","",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54" s="35"/>
      <c r="Q54" s="35"/>
      <c r="R54" s="36"/>
      <c r="S54" s="31"/>
      <c r="T54" s="34"/>
      <c r="U54" s="34"/>
      <c r="V54" s="34"/>
      <c r="W54" s="31"/>
      <c r="X54" s="31"/>
      <c r="Y54" s="31"/>
      <c r="Z54" s="14">
        <f>_xlfn.IFNA(VLOOKUP(X54,reference_tables!$AE$2:$AF$6,2,FALSE),0%)</f>
        <v>0</v>
      </c>
      <c r="AA54" s="38" t="e">
        <f>IF(VLOOKUP($A54,Table145[[thematic areas]:[indicator 6]],RIGHT(AA$2,1)+2,FALSE)=0,"",VLOOKUP($A54,Table145[[thematic areas]:[indicator 6]],RIGHT(AA$2,1)+2,FALSE))</f>
        <v>#N/A</v>
      </c>
      <c r="AB54" s="38" t="e">
        <f>IF(VLOOKUP($A54,Table145[[thematic areas]:[indicator 6]],RIGHT(AB$2,1)+2,FALSE)=0,"",VLOOKUP($A54,Table145[[thematic areas]:[indicator 6]],RIGHT(AB$2,1)+2,FALSE))</f>
        <v>#N/A</v>
      </c>
      <c r="AC54" s="38" t="e">
        <f>IF(VLOOKUP($A54,Table145[[thematic areas]:[indicator 6]],RIGHT(AC$2,1)+2,FALSE)=0,"",VLOOKUP($A54,Table145[[thematic areas]:[indicator 6]],RIGHT(AC$2,1)+2,FALSE))</f>
        <v>#N/A</v>
      </c>
      <c r="AD54" s="38" t="e">
        <f>IF(VLOOKUP($A54,Table145[[thematic areas]:[indicator 6]],RIGHT(AD$2,1)+2,FALSE)=0,"",VLOOKUP($A54,Table145[[thematic areas]:[indicator 6]],RIGHT(AD$2,1)+2,FALSE))</f>
        <v>#N/A</v>
      </c>
      <c r="AE54" s="38" t="e">
        <f>IF(VLOOKUP($A54,Table145[[thematic areas]:[indicator 6]],RIGHT(AE$2,1)+2,FALSE)=0,"",VLOOKUP($A54,Table145[[thematic areas]:[indicator 6]],RIGHT(AE$2,1)+2,FALSE))</f>
        <v>#N/A</v>
      </c>
      <c r="AF54" s="38" t="e">
        <f>IF(VLOOKUP($A54,Table145[[thematic areas]:[indicator 6]],RIGHT(AF$2,1)+2,FALSE)=0,"",VLOOKUP($A54,Table145[[thematic areas]:[indicator 6]],RIGHT(AF$2,1)+2,FALSE))</f>
        <v>#N/A</v>
      </c>
      <c r="AG54" s="38"/>
      <c r="AH54" s="1">
        <f t="shared" si="3"/>
        <v>50</v>
      </c>
      <c r="AI54" s="1">
        <f t="shared" si="2"/>
        <v>50</v>
      </c>
      <c r="AJ54" s="34" t="e">
        <f>IF(VLOOKUP(B54,Table1[[indicators]:[area]],3,FALSE)=A54,1,2)</f>
        <v>#N/A</v>
      </c>
    </row>
    <row r="55" spans="1:36" s="1" customFormat="1" x14ac:dyDescent="0.35">
      <c r="A55" s="45"/>
      <c r="B55" s="31"/>
      <c r="C55" s="34"/>
      <c r="D55" s="34"/>
      <c r="E55" s="115"/>
      <c r="F55" s="115"/>
      <c r="G55" s="47" t="str">
        <f>IF(NAPHS_table[[#This Row],[Indicador]]="","",VLOOKUP(NAPHS_table[[#This Row],[Indicador]],Table1[[indicators]:[area]],2,FALSE)&amp;NAPHS_table[[#This Row],[actividad '#2]]&amp;".")</f>
        <v/>
      </c>
      <c r="H55" s="31"/>
      <c r="I55" s="32"/>
      <c r="J55" s="34"/>
      <c r="K55" s="31"/>
      <c r="L55" s="31"/>
      <c r="M55" s="31"/>
      <c r="N55" s="31"/>
      <c r="O55" s="31" t="str">
        <f>IF(M55="","",
IF(N55="","",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55" s="35"/>
      <c r="Q55" s="35"/>
      <c r="R55" s="36"/>
      <c r="S55" s="31"/>
      <c r="T55" s="34"/>
      <c r="U55" s="34"/>
      <c r="V55" s="34"/>
      <c r="W55" s="31"/>
      <c r="X55" s="31"/>
      <c r="Y55" s="31"/>
      <c r="Z55" s="14">
        <f>_xlfn.IFNA(VLOOKUP(X55,reference_tables!$AE$2:$AF$6,2,FALSE),0%)</f>
        <v>0</v>
      </c>
      <c r="AA55" s="38" t="e">
        <f>IF(VLOOKUP($A55,Table145[[thematic areas]:[indicator 6]],RIGHT(AA$2,1)+2,FALSE)=0,"",VLOOKUP($A55,Table145[[thematic areas]:[indicator 6]],RIGHT(AA$2,1)+2,FALSE))</f>
        <v>#N/A</v>
      </c>
      <c r="AB55" s="38" t="e">
        <f>IF(VLOOKUP($A55,Table145[[thematic areas]:[indicator 6]],RIGHT(AB$2,1)+2,FALSE)=0,"",VLOOKUP($A55,Table145[[thematic areas]:[indicator 6]],RIGHT(AB$2,1)+2,FALSE))</f>
        <v>#N/A</v>
      </c>
      <c r="AC55" s="38" t="e">
        <f>IF(VLOOKUP($A55,Table145[[thematic areas]:[indicator 6]],RIGHT(AC$2,1)+2,FALSE)=0,"",VLOOKUP($A55,Table145[[thematic areas]:[indicator 6]],RIGHT(AC$2,1)+2,FALSE))</f>
        <v>#N/A</v>
      </c>
      <c r="AD55" s="38" t="e">
        <f>IF(VLOOKUP($A55,Table145[[thematic areas]:[indicator 6]],RIGHT(AD$2,1)+2,FALSE)=0,"",VLOOKUP($A55,Table145[[thematic areas]:[indicator 6]],RIGHT(AD$2,1)+2,FALSE))</f>
        <v>#N/A</v>
      </c>
      <c r="AE55" s="38" t="e">
        <f>IF(VLOOKUP($A55,Table145[[thematic areas]:[indicator 6]],RIGHT(AE$2,1)+2,FALSE)=0,"",VLOOKUP($A55,Table145[[thematic areas]:[indicator 6]],RIGHT(AE$2,1)+2,FALSE))</f>
        <v>#N/A</v>
      </c>
      <c r="AF55" s="38" t="e">
        <f>IF(VLOOKUP($A55,Table145[[thematic areas]:[indicator 6]],RIGHT(AF$2,1)+2,FALSE)=0,"",VLOOKUP($A55,Table145[[thematic areas]:[indicator 6]],RIGHT(AF$2,1)+2,FALSE))</f>
        <v>#N/A</v>
      </c>
      <c r="AG55" s="38"/>
      <c r="AH55" s="1">
        <f t="shared" si="3"/>
        <v>51</v>
      </c>
      <c r="AI55" s="1">
        <f t="shared" si="2"/>
        <v>51</v>
      </c>
      <c r="AJ55" s="34" t="e">
        <f>IF(VLOOKUP(B55,Table1[[indicators]:[area]],3,FALSE)=A55,1,2)</f>
        <v>#N/A</v>
      </c>
    </row>
    <row r="56" spans="1:36" s="1" customFormat="1" x14ac:dyDescent="0.35">
      <c r="A56" s="45"/>
      <c r="B56" s="31"/>
      <c r="C56" s="34"/>
      <c r="D56" s="34"/>
      <c r="E56" s="115"/>
      <c r="F56" s="115"/>
      <c r="G56" s="47" t="str">
        <f>IF(NAPHS_table[[#This Row],[Indicador]]="","",VLOOKUP(NAPHS_table[[#This Row],[Indicador]],Table1[[indicators]:[area]],2,FALSE)&amp;NAPHS_table[[#This Row],[actividad '#2]]&amp;".")</f>
        <v/>
      </c>
      <c r="H56" s="31"/>
      <c r="I56" s="32"/>
      <c r="J56" s="34"/>
      <c r="K56" s="31"/>
      <c r="L56" s="31"/>
      <c r="M56" s="31"/>
      <c r="N56" s="31"/>
      <c r="O56" s="31" t="str">
        <f>IF(M56="","",
IF(N56="","",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56" s="35"/>
      <c r="Q56" s="35"/>
      <c r="R56" s="36"/>
      <c r="S56" s="31"/>
      <c r="T56" s="34"/>
      <c r="U56" s="34"/>
      <c r="V56" s="34"/>
      <c r="W56" s="31"/>
      <c r="X56" s="31"/>
      <c r="Y56" s="31"/>
      <c r="Z56" s="14">
        <f>_xlfn.IFNA(VLOOKUP(X56,reference_tables!$AE$2:$AF$6,2,FALSE),0%)</f>
        <v>0</v>
      </c>
      <c r="AA56" s="38" t="e">
        <f>IF(VLOOKUP($A56,Table145[[thematic areas]:[indicator 6]],RIGHT(AA$2,1)+2,FALSE)=0,"",VLOOKUP($A56,Table145[[thematic areas]:[indicator 6]],RIGHT(AA$2,1)+2,FALSE))</f>
        <v>#N/A</v>
      </c>
      <c r="AB56" s="38" t="e">
        <f>IF(VLOOKUP($A56,Table145[[thematic areas]:[indicator 6]],RIGHT(AB$2,1)+2,FALSE)=0,"",VLOOKUP($A56,Table145[[thematic areas]:[indicator 6]],RIGHT(AB$2,1)+2,FALSE))</f>
        <v>#N/A</v>
      </c>
      <c r="AC56" s="38" t="e">
        <f>IF(VLOOKUP($A56,Table145[[thematic areas]:[indicator 6]],RIGHT(AC$2,1)+2,FALSE)=0,"",VLOOKUP($A56,Table145[[thematic areas]:[indicator 6]],RIGHT(AC$2,1)+2,FALSE))</f>
        <v>#N/A</v>
      </c>
      <c r="AD56" s="38" t="e">
        <f>IF(VLOOKUP($A56,Table145[[thematic areas]:[indicator 6]],RIGHT(AD$2,1)+2,FALSE)=0,"",VLOOKUP($A56,Table145[[thematic areas]:[indicator 6]],RIGHT(AD$2,1)+2,FALSE))</f>
        <v>#N/A</v>
      </c>
      <c r="AE56" s="38" t="e">
        <f>IF(VLOOKUP($A56,Table145[[thematic areas]:[indicator 6]],RIGHT(AE$2,1)+2,FALSE)=0,"",VLOOKUP($A56,Table145[[thematic areas]:[indicator 6]],RIGHT(AE$2,1)+2,FALSE))</f>
        <v>#N/A</v>
      </c>
      <c r="AF56" s="38" t="e">
        <f>IF(VLOOKUP($A56,Table145[[thematic areas]:[indicator 6]],RIGHT(AF$2,1)+2,FALSE)=0,"",VLOOKUP($A56,Table145[[thematic areas]:[indicator 6]],RIGHT(AF$2,1)+2,FALSE))</f>
        <v>#N/A</v>
      </c>
      <c r="AG56" s="38"/>
      <c r="AH56" s="1">
        <f t="shared" si="3"/>
        <v>52</v>
      </c>
      <c r="AI56" s="1">
        <f t="shared" si="2"/>
        <v>52</v>
      </c>
      <c r="AJ56" s="34" t="e">
        <f>IF(VLOOKUP(B56,Table1[[indicators]:[area]],3,FALSE)=A56,1,2)</f>
        <v>#N/A</v>
      </c>
    </row>
    <row r="57" spans="1:36" s="1" customFormat="1" x14ac:dyDescent="0.35">
      <c r="A57" s="45"/>
      <c r="B57" s="31"/>
      <c r="C57" s="34"/>
      <c r="D57" s="34"/>
      <c r="E57" s="115"/>
      <c r="F57" s="115"/>
      <c r="G57" s="47" t="str">
        <f>IF(NAPHS_table[[#This Row],[Indicador]]="","",VLOOKUP(NAPHS_table[[#This Row],[Indicador]],Table1[[indicators]:[area]],2,FALSE)&amp;NAPHS_table[[#This Row],[actividad '#2]]&amp;".")</f>
        <v/>
      </c>
      <c r="H57" s="31"/>
      <c r="I57" s="32"/>
      <c r="J57" s="34"/>
      <c r="K57" s="31"/>
      <c r="L57" s="31"/>
      <c r="M57" s="31"/>
      <c r="N57" s="31"/>
      <c r="O57" s="31" t="str">
        <f>IF(M57="","",
IF(N57="","",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57" s="35"/>
      <c r="Q57" s="35"/>
      <c r="R57" s="36"/>
      <c r="S57" s="31"/>
      <c r="T57" s="34"/>
      <c r="U57" s="34"/>
      <c r="V57" s="34"/>
      <c r="W57" s="31"/>
      <c r="X57" s="31"/>
      <c r="Y57" s="31"/>
      <c r="Z57" s="14">
        <f>_xlfn.IFNA(VLOOKUP(X57,reference_tables!$AE$2:$AF$6,2,FALSE),0%)</f>
        <v>0</v>
      </c>
      <c r="AA57" s="38" t="e">
        <f>IF(VLOOKUP($A57,Table145[[thematic areas]:[indicator 6]],RIGHT(AA$2,1)+2,FALSE)=0,"",VLOOKUP($A57,Table145[[thematic areas]:[indicator 6]],RIGHT(AA$2,1)+2,FALSE))</f>
        <v>#N/A</v>
      </c>
      <c r="AB57" s="38" t="e">
        <f>IF(VLOOKUP($A57,Table145[[thematic areas]:[indicator 6]],RIGHT(AB$2,1)+2,FALSE)=0,"",VLOOKUP($A57,Table145[[thematic areas]:[indicator 6]],RIGHT(AB$2,1)+2,FALSE))</f>
        <v>#N/A</v>
      </c>
      <c r="AC57" s="38" t="e">
        <f>IF(VLOOKUP($A57,Table145[[thematic areas]:[indicator 6]],RIGHT(AC$2,1)+2,FALSE)=0,"",VLOOKUP($A57,Table145[[thematic areas]:[indicator 6]],RIGHT(AC$2,1)+2,FALSE))</f>
        <v>#N/A</v>
      </c>
      <c r="AD57" s="38" t="e">
        <f>IF(VLOOKUP($A57,Table145[[thematic areas]:[indicator 6]],RIGHT(AD$2,1)+2,FALSE)=0,"",VLOOKUP($A57,Table145[[thematic areas]:[indicator 6]],RIGHT(AD$2,1)+2,FALSE))</f>
        <v>#N/A</v>
      </c>
      <c r="AE57" s="38" t="e">
        <f>IF(VLOOKUP($A57,Table145[[thematic areas]:[indicator 6]],RIGHT(AE$2,1)+2,FALSE)=0,"",VLOOKUP($A57,Table145[[thematic areas]:[indicator 6]],RIGHT(AE$2,1)+2,FALSE))</f>
        <v>#N/A</v>
      </c>
      <c r="AF57" s="38" t="e">
        <f>IF(VLOOKUP($A57,Table145[[thematic areas]:[indicator 6]],RIGHT(AF$2,1)+2,FALSE)=0,"",VLOOKUP($A57,Table145[[thematic areas]:[indicator 6]],RIGHT(AF$2,1)+2,FALSE))</f>
        <v>#N/A</v>
      </c>
      <c r="AG57" s="38"/>
      <c r="AH57" s="1">
        <f t="shared" si="3"/>
        <v>53</v>
      </c>
      <c r="AI57" s="1">
        <f t="shared" si="2"/>
        <v>53</v>
      </c>
      <c r="AJ57" s="34" t="e">
        <f>IF(VLOOKUP(B57,Table1[[indicators]:[area]],3,FALSE)=A57,1,2)</f>
        <v>#N/A</v>
      </c>
    </row>
    <row r="58" spans="1:36" s="1" customFormat="1" x14ac:dyDescent="0.35">
      <c r="A58" s="45"/>
      <c r="B58" s="31"/>
      <c r="C58" s="34"/>
      <c r="D58" s="34"/>
      <c r="E58" s="115"/>
      <c r="F58" s="115"/>
      <c r="G58" s="47" t="str">
        <f>IF(NAPHS_table[[#This Row],[Indicador]]="","",VLOOKUP(NAPHS_table[[#This Row],[Indicador]],Table1[[indicators]:[area]],2,FALSE)&amp;NAPHS_table[[#This Row],[actividad '#2]]&amp;".")</f>
        <v/>
      </c>
      <c r="H58" s="31"/>
      <c r="I58" s="32"/>
      <c r="J58" s="34"/>
      <c r="K58" s="31"/>
      <c r="L58" s="31"/>
      <c r="M58" s="31"/>
      <c r="N58" s="31"/>
      <c r="O58" s="31" t="str">
        <f>IF(M58="","",
IF(N58="","",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58" s="35"/>
      <c r="Q58" s="35"/>
      <c r="R58" s="36"/>
      <c r="S58" s="31"/>
      <c r="T58" s="34"/>
      <c r="U58" s="34"/>
      <c r="V58" s="34"/>
      <c r="W58" s="31"/>
      <c r="X58" s="31"/>
      <c r="Y58" s="31"/>
      <c r="Z58" s="14">
        <f>_xlfn.IFNA(VLOOKUP(X58,reference_tables!$AE$2:$AF$6,2,FALSE),0%)</f>
        <v>0</v>
      </c>
      <c r="AA58" s="38" t="e">
        <f>IF(VLOOKUP($A58,Table145[[thematic areas]:[indicator 6]],RIGHT(AA$2,1)+2,FALSE)=0,"",VLOOKUP($A58,Table145[[thematic areas]:[indicator 6]],RIGHT(AA$2,1)+2,FALSE))</f>
        <v>#N/A</v>
      </c>
      <c r="AB58" s="38" t="e">
        <f>IF(VLOOKUP($A58,Table145[[thematic areas]:[indicator 6]],RIGHT(AB$2,1)+2,FALSE)=0,"",VLOOKUP($A58,Table145[[thematic areas]:[indicator 6]],RIGHT(AB$2,1)+2,FALSE))</f>
        <v>#N/A</v>
      </c>
      <c r="AC58" s="38" t="e">
        <f>IF(VLOOKUP($A58,Table145[[thematic areas]:[indicator 6]],RIGHT(AC$2,1)+2,FALSE)=0,"",VLOOKUP($A58,Table145[[thematic areas]:[indicator 6]],RIGHT(AC$2,1)+2,FALSE))</f>
        <v>#N/A</v>
      </c>
      <c r="AD58" s="38" t="e">
        <f>IF(VLOOKUP($A58,Table145[[thematic areas]:[indicator 6]],RIGHT(AD$2,1)+2,FALSE)=0,"",VLOOKUP($A58,Table145[[thematic areas]:[indicator 6]],RIGHT(AD$2,1)+2,FALSE))</f>
        <v>#N/A</v>
      </c>
      <c r="AE58" s="38" t="e">
        <f>IF(VLOOKUP($A58,Table145[[thematic areas]:[indicator 6]],RIGHT(AE$2,1)+2,FALSE)=0,"",VLOOKUP($A58,Table145[[thematic areas]:[indicator 6]],RIGHT(AE$2,1)+2,FALSE))</f>
        <v>#N/A</v>
      </c>
      <c r="AF58" s="38" t="e">
        <f>IF(VLOOKUP($A58,Table145[[thematic areas]:[indicator 6]],RIGHT(AF$2,1)+2,FALSE)=0,"",VLOOKUP($A58,Table145[[thematic areas]:[indicator 6]],RIGHT(AF$2,1)+2,FALSE))</f>
        <v>#N/A</v>
      </c>
      <c r="AG58" s="38"/>
      <c r="AH58" s="1">
        <f t="shared" si="3"/>
        <v>54</v>
      </c>
      <c r="AI58" s="1">
        <f t="shared" si="2"/>
        <v>54</v>
      </c>
      <c r="AJ58" s="34" t="e">
        <f>IF(VLOOKUP(B58,Table1[[indicators]:[area]],3,FALSE)=A58,1,2)</f>
        <v>#N/A</v>
      </c>
    </row>
    <row r="59" spans="1:36" s="1" customFormat="1" x14ac:dyDescent="0.35">
      <c r="A59" s="45"/>
      <c r="B59" s="31"/>
      <c r="C59" s="34"/>
      <c r="D59" s="34"/>
      <c r="E59" s="115"/>
      <c r="F59" s="115"/>
      <c r="G59" s="47" t="str">
        <f>IF(NAPHS_table[[#This Row],[Indicador]]="","",VLOOKUP(NAPHS_table[[#This Row],[Indicador]],Table1[[indicators]:[area]],2,FALSE)&amp;NAPHS_table[[#This Row],[actividad '#2]]&amp;".")</f>
        <v/>
      </c>
      <c r="H59" s="31"/>
      <c r="I59" s="32"/>
      <c r="J59" s="34"/>
      <c r="K59" s="31"/>
      <c r="L59" s="31"/>
      <c r="M59" s="31"/>
      <c r="N59" s="31"/>
      <c r="O59" s="31" t="str">
        <f>IF(M59="","",
IF(N59="","",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59" s="35"/>
      <c r="Q59" s="35"/>
      <c r="R59" s="36"/>
      <c r="S59" s="31"/>
      <c r="T59" s="34"/>
      <c r="U59" s="34"/>
      <c r="V59" s="34"/>
      <c r="W59" s="31"/>
      <c r="X59" s="31"/>
      <c r="Y59" s="31"/>
      <c r="Z59" s="14">
        <f>_xlfn.IFNA(VLOOKUP(X59,reference_tables!$AE$2:$AF$6,2,FALSE),0%)</f>
        <v>0</v>
      </c>
      <c r="AA59" s="38" t="e">
        <f>IF(VLOOKUP($A59,Table145[[thematic areas]:[indicator 6]],RIGHT(AA$2,1)+2,FALSE)=0,"",VLOOKUP($A59,Table145[[thematic areas]:[indicator 6]],RIGHT(AA$2,1)+2,FALSE))</f>
        <v>#N/A</v>
      </c>
      <c r="AB59" s="38" t="e">
        <f>IF(VLOOKUP($A59,Table145[[thematic areas]:[indicator 6]],RIGHT(AB$2,1)+2,FALSE)=0,"",VLOOKUP($A59,Table145[[thematic areas]:[indicator 6]],RIGHT(AB$2,1)+2,FALSE))</f>
        <v>#N/A</v>
      </c>
      <c r="AC59" s="38" t="e">
        <f>IF(VLOOKUP($A59,Table145[[thematic areas]:[indicator 6]],RIGHT(AC$2,1)+2,FALSE)=0,"",VLOOKUP($A59,Table145[[thematic areas]:[indicator 6]],RIGHT(AC$2,1)+2,FALSE))</f>
        <v>#N/A</v>
      </c>
      <c r="AD59" s="38" t="e">
        <f>IF(VLOOKUP($A59,Table145[[thematic areas]:[indicator 6]],RIGHT(AD$2,1)+2,FALSE)=0,"",VLOOKUP($A59,Table145[[thematic areas]:[indicator 6]],RIGHT(AD$2,1)+2,FALSE))</f>
        <v>#N/A</v>
      </c>
      <c r="AE59" s="38" t="e">
        <f>IF(VLOOKUP($A59,Table145[[thematic areas]:[indicator 6]],RIGHT(AE$2,1)+2,FALSE)=0,"",VLOOKUP($A59,Table145[[thematic areas]:[indicator 6]],RIGHT(AE$2,1)+2,FALSE))</f>
        <v>#N/A</v>
      </c>
      <c r="AF59" s="38" t="e">
        <f>IF(VLOOKUP($A59,Table145[[thematic areas]:[indicator 6]],RIGHT(AF$2,1)+2,FALSE)=0,"",VLOOKUP($A59,Table145[[thematic areas]:[indicator 6]],RIGHT(AF$2,1)+2,FALSE))</f>
        <v>#N/A</v>
      </c>
      <c r="AG59" s="38"/>
      <c r="AH59" s="1">
        <f t="shared" si="3"/>
        <v>55</v>
      </c>
      <c r="AI59" s="1">
        <f t="shared" si="2"/>
        <v>55</v>
      </c>
      <c r="AJ59" s="34" t="e">
        <f>IF(VLOOKUP(B59,Table1[[indicators]:[area]],3,FALSE)=A59,1,2)</f>
        <v>#N/A</v>
      </c>
    </row>
    <row r="60" spans="1:36" s="1" customFormat="1" x14ac:dyDescent="0.35">
      <c r="A60" s="45"/>
      <c r="B60" s="31"/>
      <c r="C60" s="34"/>
      <c r="D60" s="34"/>
      <c r="E60" s="115"/>
      <c r="F60" s="115"/>
      <c r="G60" s="47" t="str">
        <f>IF(NAPHS_table[[#This Row],[Indicador]]="","",VLOOKUP(NAPHS_table[[#This Row],[Indicador]],Table1[[indicators]:[area]],2,FALSE)&amp;NAPHS_table[[#This Row],[actividad '#2]]&amp;".")</f>
        <v/>
      </c>
      <c r="H60" s="31"/>
      <c r="I60" s="32"/>
      <c r="J60" s="34"/>
      <c r="K60" s="31"/>
      <c r="L60" s="31"/>
      <c r="M60" s="31"/>
      <c r="N60" s="31"/>
      <c r="O60" s="31" t="str">
        <f>IF(M60="","",
IF(N60="","",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60" s="35"/>
      <c r="Q60" s="35"/>
      <c r="R60" s="36"/>
      <c r="S60" s="31"/>
      <c r="T60" s="34"/>
      <c r="U60" s="34"/>
      <c r="V60" s="34"/>
      <c r="W60" s="31"/>
      <c r="X60" s="31"/>
      <c r="Y60" s="31"/>
      <c r="Z60" s="14">
        <f>_xlfn.IFNA(VLOOKUP(X60,reference_tables!$AE$2:$AF$6,2,FALSE),0%)</f>
        <v>0</v>
      </c>
      <c r="AA60" s="38" t="e">
        <f>IF(VLOOKUP($A60,Table145[[thematic areas]:[indicator 6]],RIGHT(AA$2,1)+2,FALSE)=0,"",VLOOKUP($A60,Table145[[thematic areas]:[indicator 6]],RIGHT(AA$2,1)+2,FALSE))</f>
        <v>#N/A</v>
      </c>
      <c r="AB60" s="38" t="e">
        <f>IF(VLOOKUP($A60,Table145[[thematic areas]:[indicator 6]],RIGHT(AB$2,1)+2,FALSE)=0,"",VLOOKUP($A60,Table145[[thematic areas]:[indicator 6]],RIGHT(AB$2,1)+2,FALSE))</f>
        <v>#N/A</v>
      </c>
      <c r="AC60" s="38" t="e">
        <f>IF(VLOOKUP($A60,Table145[[thematic areas]:[indicator 6]],RIGHT(AC$2,1)+2,FALSE)=0,"",VLOOKUP($A60,Table145[[thematic areas]:[indicator 6]],RIGHT(AC$2,1)+2,FALSE))</f>
        <v>#N/A</v>
      </c>
      <c r="AD60" s="38" t="e">
        <f>IF(VLOOKUP($A60,Table145[[thematic areas]:[indicator 6]],RIGHT(AD$2,1)+2,FALSE)=0,"",VLOOKUP($A60,Table145[[thematic areas]:[indicator 6]],RIGHT(AD$2,1)+2,FALSE))</f>
        <v>#N/A</v>
      </c>
      <c r="AE60" s="38" t="e">
        <f>IF(VLOOKUP($A60,Table145[[thematic areas]:[indicator 6]],RIGHT(AE$2,1)+2,FALSE)=0,"",VLOOKUP($A60,Table145[[thematic areas]:[indicator 6]],RIGHT(AE$2,1)+2,FALSE))</f>
        <v>#N/A</v>
      </c>
      <c r="AF60" s="38" t="e">
        <f>IF(VLOOKUP($A60,Table145[[thematic areas]:[indicator 6]],RIGHT(AF$2,1)+2,FALSE)=0,"",VLOOKUP($A60,Table145[[thematic areas]:[indicator 6]],RIGHT(AF$2,1)+2,FALSE))</f>
        <v>#N/A</v>
      </c>
      <c r="AG60" s="38"/>
      <c r="AH60" s="1">
        <f t="shared" si="3"/>
        <v>56</v>
      </c>
      <c r="AI60" s="1">
        <f t="shared" si="2"/>
        <v>56</v>
      </c>
      <c r="AJ60" s="34" t="e">
        <f>IF(VLOOKUP(B60,Table1[[indicators]:[area]],3,FALSE)=A60,1,2)</f>
        <v>#N/A</v>
      </c>
    </row>
    <row r="61" spans="1:36" s="1" customFormat="1" x14ac:dyDescent="0.35">
      <c r="A61" s="45"/>
      <c r="B61" s="31"/>
      <c r="C61" s="34"/>
      <c r="D61" s="34"/>
      <c r="E61" s="115"/>
      <c r="F61" s="115"/>
      <c r="G61" s="47" t="str">
        <f>IF(NAPHS_table[[#This Row],[Indicador]]="","",VLOOKUP(NAPHS_table[[#This Row],[Indicador]],Table1[[indicators]:[area]],2,FALSE)&amp;NAPHS_table[[#This Row],[actividad '#2]]&amp;".")</f>
        <v/>
      </c>
      <c r="H61" s="31"/>
      <c r="I61" s="32"/>
      <c r="J61" s="34"/>
      <c r="K61" s="31"/>
      <c r="L61" s="31"/>
      <c r="M61" s="31"/>
      <c r="N61" s="31"/>
      <c r="O61" s="31" t="str">
        <f>IF(M61="","",
IF(N61="","",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61" s="35"/>
      <c r="Q61" s="35"/>
      <c r="R61" s="36"/>
      <c r="S61" s="31"/>
      <c r="T61" s="34"/>
      <c r="U61" s="34"/>
      <c r="V61" s="34"/>
      <c r="W61" s="31"/>
      <c r="X61" s="31"/>
      <c r="Y61" s="31"/>
      <c r="Z61" s="14">
        <f>_xlfn.IFNA(VLOOKUP(X61,reference_tables!$AE$2:$AF$6,2,FALSE),0%)</f>
        <v>0</v>
      </c>
      <c r="AA61" s="38" t="e">
        <f>IF(VLOOKUP($A61,Table145[[thematic areas]:[indicator 6]],RIGHT(AA$2,1)+2,FALSE)=0,"",VLOOKUP($A61,Table145[[thematic areas]:[indicator 6]],RIGHT(AA$2,1)+2,FALSE))</f>
        <v>#N/A</v>
      </c>
      <c r="AB61" s="38" t="e">
        <f>IF(VLOOKUP($A61,Table145[[thematic areas]:[indicator 6]],RIGHT(AB$2,1)+2,FALSE)=0,"",VLOOKUP($A61,Table145[[thematic areas]:[indicator 6]],RIGHT(AB$2,1)+2,FALSE))</f>
        <v>#N/A</v>
      </c>
      <c r="AC61" s="38" t="e">
        <f>IF(VLOOKUP($A61,Table145[[thematic areas]:[indicator 6]],RIGHT(AC$2,1)+2,FALSE)=0,"",VLOOKUP($A61,Table145[[thematic areas]:[indicator 6]],RIGHT(AC$2,1)+2,FALSE))</f>
        <v>#N/A</v>
      </c>
      <c r="AD61" s="38" t="e">
        <f>IF(VLOOKUP($A61,Table145[[thematic areas]:[indicator 6]],RIGHT(AD$2,1)+2,FALSE)=0,"",VLOOKUP($A61,Table145[[thematic areas]:[indicator 6]],RIGHT(AD$2,1)+2,FALSE))</f>
        <v>#N/A</v>
      </c>
      <c r="AE61" s="38" t="e">
        <f>IF(VLOOKUP($A61,Table145[[thematic areas]:[indicator 6]],RIGHT(AE$2,1)+2,FALSE)=0,"",VLOOKUP($A61,Table145[[thematic areas]:[indicator 6]],RIGHT(AE$2,1)+2,FALSE))</f>
        <v>#N/A</v>
      </c>
      <c r="AF61" s="38" t="e">
        <f>IF(VLOOKUP($A61,Table145[[thematic areas]:[indicator 6]],RIGHT(AF$2,1)+2,FALSE)=0,"",VLOOKUP($A61,Table145[[thematic areas]:[indicator 6]],RIGHT(AF$2,1)+2,FALSE))</f>
        <v>#N/A</v>
      </c>
      <c r="AG61" s="38"/>
      <c r="AH61" s="1">
        <f t="shared" si="3"/>
        <v>57</v>
      </c>
      <c r="AI61" s="1">
        <f t="shared" si="2"/>
        <v>57</v>
      </c>
      <c r="AJ61" s="34" t="e">
        <f>IF(VLOOKUP(B61,Table1[[indicators]:[area]],3,FALSE)=A61,1,2)</f>
        <v>#N/A</v>
      </c>
    </row>
    <row r="62" spans="1:36" s="1" customFormat="1" x14ac:dyDescent="0.35">
      <c r="A62" s="45"/>
      <c r="B62" s="31"/>
      <c r="C62" s="34"/>
      <c r="D62" s="34"/>
      <c r="E62" s="115"/>
      <c r="F62" s="115"/>
      <c r="G62" s="47" t="str">
        <f>IF(NAPHS_table[[#This Row],[Indicador]]="","",VLOOKUP(NAPHS_table[[#This Row],[Indicador]],Table1[[indicators]:[area]],2,FALSE)&amp;NAPHS_table[[#This Row],[actividad '#2]]&amp;".")</f>
        <v/>
      </c>
      <c r="H62" s="31"/>
      <c r="I62" s="32"/>
      <c r="J62" s="34"/>
      <c r="K62" s="31"/>
      <c r="L62" s="31"/>
      <c r="M62" s="31"/>
      <c r="N62" s="31"/>
      <c r="O62" s="31" t="str">
        <f>IF(M62="","",
IF(N62="","",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62" s="35"/>
      <c r="Q62" s="35"/>
      <c r="R62" s="36"/>
      <c r="S62" s="31"/>
      <c r="T62" s="34"/>
      <c r="U62" s="34"/>
      <c r="V62" s="34"/>
      <c r="W62" s="31"/>
      <c r="X62" s="31"/>
      <c r="Y62" s="31"/>
      <c r="Z62" s="14">
        <f>_xlfn.IFNA(VLOOKUP(X62,reference_tables!$AE$2:$AF$6,2,FALSE),0%)</f>
        <v>0</v>
      </c>
      <c r="AA62" s="38" t="e">
        <f>IF(VLOOKUP($A62,Table145[[thematic areas]:[indicator 6]],RIGHT(AA$2,1)+2,FALSE)=0,"",VLOOKUP($A62,Table145[[thematic areas]:[indicator 6]],RIGHT(AA$2,1)+2,FALSE))</f>
        <v>#N/A</v>
      </c>
      <c r="AB62" s="38" t="e">
        <f>IF(VLOOKUP($A62,Table145[[thematic areas]:[indicator 6]],RIGHT(AB$2,1)+2,FALSE)=0,"",VLOOKUP($A62,Table145[[thematic areas]:[indicator 6]],RIGHT(AB$2,1)+2,FALSE))</f>
        <v>#N/A</v>
      </c>
      <c r="AC62" s="38" t="e">
        <f>IF(VLOOKUP($A62,Table145[[thematic areas]:[indicator 6]],RIGHT(AC$2,1)+2,FALSE)=0,"",VLOOKUP($A62,Table145[[thematic areas]:[indicator 6]],RIGHT(AC$2,1)+2,FALSE))</f>
        <v>#N/A</v>
      </c>
      <c r="AD62" s="38" t="e">
        <f>IF(VLOOKUP($A62,Table145[[thematic areas]:[indicator 6]],RIGHT(AD$2,1)+2,FALSE)=0,"",VLOOKUP($A62,Table145[[thematic areas]:[indicator 6]],RIGHT(AD$2,1)+2,FALSE))</f>
        <v>#N/A</v>
      </c>
      <c r="AE62" s="38" t="e">
        <f>IF(VLOOKUP($A62,Table145[[thematic areas]:[indicator 6]],RIGHT(AE$2,1)+2,FALSE)=0,"",VLOOKUP($A62,Table145[[thematic areas]:[indicator 6]],RIGHT(AE$2,1)+2,FALSE))</f>
        <v>#N/A</v>
      </c>
      <c r="AF62" s="38" t="e">
        <f>IF(VLOOKUP($A62,Table145[[thematic areas]:[indicator 6]],RIGHT(AF$2,1)+2,FALSE)=0,"",VLOOKUP($A62,Table145[[thematic areas]:[indicator 6]],RIGHT(AF$2,1)+2,FALSE))</f>
        <v>#N/A</v>
      </c>
      <c r="AG62" s="38"/>
      <c r="AH62" s="1">
        <f t="shared" si="3"/>
        <v>58</v>
      </c>
      <c r="AI62" s="1">
        <f t="shared" si="2"/>
        <v>58</v>
      </c>
      <c r="AJ62" s="34" t="e">
        <f>IF(VLOOKUP(B62,Table1[[indicators]:[area]],3,FALSE)=A62,1,2)</f>
        <v>#N/A</v>
      </c>
    </row>
    <row r="63" spans="1:36" s="1" customFormat="1" x14ac:dyDescent="0.35">
      <c r="A63" s="45"/>
      <c r="B63" s="31"/>
      <c r="C63" s="34"/>
      <c r="D63" s="34"/>
      <c r="E63" s="115"/>
      <c r="F63" s="115"/>
      <c r="G63" s="47" t="str">
        <f>IF(NAPHS_table[[#This Row],[Indicador]]="","",VLOOKUP(NAPHS_table[[#This Row],[Indicador]],Table1[[indicators]:[area]],2,FALSE)&amp;NAPHS_table[[#This Row],[actividad '#2]]&amp;".")</f>
        <v/>
      </c>
      <c r="H63" s="31"/>
      <c r="I63" s="32"/>
      <c r="J63" s="34"/>
      <c r="K63" s="31"/>
      <c r="L63" s="31"/>
      <c r="M63" s="31"/>
      <c r="N63" s="31"/>
      <c r="O63" s="31" t="str">
        <f>IF(M63="","",
IF(N63="","",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63" s="35"/>
      <c r="Q63" s="35"/>
      <c r="R63" s="36"/>
      <c r="S63" s="31"/>
      <c r="T63" s="34"/>
      <c r="U63" s="34"/>
      <c r="V63" s="34"/>
      <c r="W63" s="31"/>
      <c r="X63" s="31"/>
      <c r="Y63" s="31"/>
      <c r="Z63" s="14">
        <f>_xlfn.IFNA(VLOOKUP(X63,reference_tables!$AE$2:$AF$6,2,FALSE),0%)</f>
        <v>0</v>
      </c>
      <c r="AA63" s="38" t="e">
        <f>IF(VLOOKUP($A63,Table145[[thematic areas]:[indicator 6]],RIGHT(AA$2,1)+2,FALSE)=0,"",VLOOKUP($A63,Table145[[thematic areas]:[indicator 6]],RIGHT(AA$2,1)+2,FALSE))</f>
        <v>#N/A</v>
      </c>
      <c r="AB63" s="38" t="e">
        <f>IF(VLOOKUP($A63,Table145[[thematic areas]:[indicator 6]],RIGHT(AB$2,1)+2,FALSE)=0,"",VLOOKUP($A63,Table145[[thematic areas]:[indicator 6]],RIGHT(AB$2,1)+2,FALSE))</f>
        <v>#N/A</v>
      </c>
      <c r="AC63" s="38" t="e">
        <f>IF(VLOOKUP($A63,Table145[[thematic areas]:[indicator 6]],RIGHT(AC$2,1)+2,FALSE)=0,"",VLOOKUP($A63,Table145[[thematic areas]:[indicator 6]],RIGHT(AC$2,1)+2,FALSE))</f>
        <v>#N/A</v>
      </c>
      <c r="AD63" s="38" t="e">
        <f>IF(VLOOKUP($A63,Table145[[thematic areas]:[indicator 6]],RIGHT(AD$2,1)+2,FALSE)=0,"",VLOOKUP($A63,Table145[[thematic areas]:[indicator 6]],RIGHT(AD$2,1)+2,FALSE))</f>
        <v>#N/A</v>
      </c>
      <c r="AE63" s="38" t="e">
        <f>IF(VLOOKUP($A63,Table145[[thematic areas]:[indicator 6]],RIGHT(AE$2,1)+2,FALSE)=0,"",VLOOKUP($A63,Table145[[thematic areas]:[indicator 6]],RIGHT(AE$2,1)+2,FALSE))</f>
        <v>#N/A</v>
      </c>
      <c r="AF63" s="38" t="e">
        <f>IF(VLOOKUP($A63,Table145[[thematic areas]:[indicator 6]],RIGHT(AF$2,1)+2,FALSE)=0,"",VLOOKUP($A63,Table145[[thematic areas]:[indicator 6]],RIGHT(AF$2,1)+2,FALSE))</f>
        <v>#N/A</v>
      </c>
      <c r="AG63" s="38"/>
      <c r="AH63" s="1">
        <f t="shared" si="3"/>
        <v>59</v>
      </c>
      <c r="AI63" s="1">
        <f t="shared" si="2"/>
        <v>59</v>
      </c>
      <c r="AJ63" s="34" t="e">
        <f>IF(VLOOKUP(B63,Table1[[indicators]:[area]],3,FALSE)=A63,1,2)</f>
        <v>#N/A</v>
      </c>
    </row>
    <row r="64" spans="1:36" s="1" customFormat="1" x14ac:dyDescent="0.35">
      <c r="A64" s="45"/>
      <c r="B64" s="31"/>
      <c r="C64" s="34"/>
      <c r="D64" s="34"/>
      <c r="E64" s="115"/>
      <c r="F64" s="115"/>
      <c r="G64" s="47" t="str">
        <f>IF(NAPHS_table[[#This Row],[Indicador]]="","",VLOOKUP(NAPHS_table[[#This Row],[Indicador]],Table1[[indicators]:[area]],2,FALSE)&amp;NAPHS_table[[#This Row],[actividad '#2]]&amp;".")</f>
        <v/>
      </c>
      <c r="H64" s="31"/>
      <c r="I64" s="32"/>
      <c r="J64" s="34"/>
      <c r="K64" s="31"/>
      <c r="L64" s="31"/>
      <c r="M64" s="31"/>
      <c r="N64" s="31"/>
      <c r="O64" s="31" t="str">
        <f>IF(M64="","",
IF(N64="","",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64" s="35"/>
      <c r="Q64" s="35"/>
      <c r="R64" s="36"/>
      <c r="S64" s="31"/>
      <c r="T64" s="34"/>
      <c r="U64" s="34"/>
      <c r="V64" s="34"/>
      <c r="W64" s="31"/>
      <c r="X64" s="31"/>
      <c r="Y64" s="31"/>
      <c r="Z64" s="14">
        <f>_xlfn.IFNA(VLOOKUP(X64,reference_tables!$AE$2:$AF$6,2,FALSE),0%)</f>
        <v>0</v>
      </c>
      <c r="AA64" s="38" t="e">
        <f>IF(VLOOKUP($A64,Table145[[thematic areas]:[indicator 6]],RIGHT(AA$2,1)+2,FALSE)=0,"",VLOOKUP($A64,Table145[[thematic areas]:[indicator 6]],RIGHT(AA$2,1)+2,FALSE))</f>
        <v>#N/A</v>
      </c>
      <c r="AB64" s="38" t="e">
        <f>IF(VLOOKUP($A64,Table145[[thematic areas]:[indicator 6]],RIGHT(AB$2,1)+2,FALSE)=0,"",VLOOKUP($A64,Table145[[thematic areas]:[indicator 6]],RIGHT(AB$2,1)+2,FALSE))</f>
        <v>#N/A</v>
      </c>
      <c r="AC64" s="38" t="e">
        <f>IF(VLOOKUP($A64,Table145[[thematic areas]:[indicator 6]],RIGHT(AC$2,1)+2,FALSE)=0,"",VLOOKUP($A64,Table145[[thematic areas]:[indicator 6]],RIGHT(AC$2,1)+2,FALSE))</f>
        <v>#N/A</v>
      </c>
      <c r="AD64" s="38" t="e">
        <f>IF(VLOOKUP($A64,Table145[[thematic areas]:[indicator 6]],RIGHT(AD$2,1)+2,FALSE)=0,"",VLOOKUP($A64,Table145[[thematic areas]:[indicator 6]],RIGHT(AD$2,1)+2,FALSE))</f>
        <v>#N/A</v>
      </c>
      <c r="AE64" s="38" t="e">
        <f>IF(VLOOKUP($A64,Table145[[thematic areas]:[indicator 6]],RIGHT(AE$2,1)+2,FALSE)=0,"",VLOOKUP($A64,Table145[[thematic areas]:[indicator 6]],RIGHT(AE$2,1)+2,FALSE))</f>
        <v>#N/A</v>
      </c>
      <c r="AF64" s="38" t="e">
        <f>IF(VLOOKUP($A64,Table145[[thematic areas]:[indicator 6]],RIGHT(AF$2,1)+2,FALSE)=0,"",VLOOKUP($A64,Table145[[thematic areas]:[indicator 6]],RIGHT(AF$2,1)+2,FALSE))</f>
        <v>#N/A</v>
      </c>
      <c r="AG64" s="38"/>
      <c r="AH64" s="1">
        <f t="shared" si="3"/>
        <v>60</v>
      </c>
      <c r="AI64" s="1">
        <f t="shared" si="2"/>
        <v>60</v>
      </c>
      <c r="AJ64" s="34" t="e">
        <f>IF(VLOOKUP(B64,Table1[[indicators]:[area]],3,FALSE)=A64,1,2)</f>
        <v>#N/A</v>
      </c>
    </row>
    <row r="65" spans="1:37" s="1" customFormat="1" x14ac:dyDescent="0.35">
      <c r="A65" s="45"/>
      <c r="B65" s="31"/>
      <c r="C65" s="34"/>
      <c r="D65" s="34"/>
      <c r="E65" s="115"/>
      <c r="F65" s="115"/>
      <c r="G65" s="47" t="str">
        <f>IF(NAPHS_table[[#This Row],[Indicador]]="","",VLOOKUP(NAPHS_table[[#This Row],[Indicador]],Table1[[indicators]:[area]],2,FALSE)&amp;NAPHS_table[[#This Row],[actividad '#2]]&amp;".")</f>
        <v/>
      </c>
      <c r="H65" s="31"/>
      <c r="I65" s="32"/>
      <c r="J65" s="34"/>
      <c r="K65" s="31"/>
      <c r="L65" s="31"/>
      <c r="M65" s="31"/>
      <c r="N65" s="31"/>
      <c r="O65" s="31" t="str">
        <f>IF(M65="","",
IF(N65="","",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65" s="35"/>
      <c r="Q65" s="35"/>
      <c r="R65" s="36"/>
      <c r="S65" s="31"/>
      <c r="T65" s="34"/>
      <c r="U65" s="34"/>
      <c r="V65" s="34"/>
      <c r="W65" s="31"/>
      <c r="X65" s="31"/>
      <c r="Y65" s="31"/>
      <c r="Z65" s="14">
        <f>_xlfn.IFNA(VLOOKUP(X65,reference_tables!$AE$2:$AF$6,2,FALSE),0%)</f>
        <v>0</v>
      </c>
      <c r="AA65" s="38" t="e">
        <f>IF(VLOOKUP($A65,Table145[[thematic areas]:[indicator 6]],RIGHT(AA$2,1)+2,FALSE)=0,"",VLOOKUP($A65,Table145[[thematic areas]:[indicator 6]],RIGHT(AA$2,1)+2,FALSE))</f>
        <v>#N/A</v>
      </c>
      <c r="AB65" s="38" t="e">
        <f>IF(VLOOKUP($A65,Table145[[thematic areas]:[indicator 6]],RIGHT(AB$2,1)+2,FALSE)=0,"",VLOOKUP($A65,Table145[[thematic areas]:[indicator 6]],RIGHT(AB$2,1)+2,FALSE))</f>
        <v>#N/A</v>
      </c>
      <c r="AC65" s="38" t="e">
        <f>IF(VLOOKUP($A65,Table145[[thematic areas]:[indicator 6]],RIGHT(AC$2,1)+2,FALSE)=0,"",VLOOKUP($A65,Table145[[thematic areas]:[indicator 6]],RIGHT(AC$2,1)+2,FALSE))</f>
        <v>#N/A</v>
      </c>
      <c r="AD65" s="38" t="e">
        <f>IF(VLOOKUP($A65,Table145[[thematic areas]:[indicator 6]],RIGHT(AD$2,1)+2,FALSE)=0,"",VLOOKUP($A65,Table145[[thematic areas]:[indicator 6]],RIGHT(AD$2,1)+2,FALSE))</f>
        <v>#N/A</v>
      </c>
      <c r="AE65" s="38" t="e">
        <f>IF(VLOOKUP($A65,Table145[[thematic areas]:[indicator 6]],RIGHT(AE$2,1)+2,FALSE)=0,"",VLOOKUP($A65,Table145[[thematic areas]:[indicator 6]],RIGHT(AE$2,1)+2,FALSE))</f>
        <v>#N/A</v>
      </c>
      <c r="AF65" s="38" t="e">
        <f>IF(VLOOKUP($A65,Table145[[thematic areas]:[indicator 6]],RIGHT(AF$2,1)+2,FALSE)=0,"",VLOOKUP($A65,Table145[[thematic areas]:[indicator 6]],RIGHT(AF$2,1)+2,FALSE))</f>
        <v>#N/A</v>
      </c>
      <c r="AG65" s="38"/>
      <c r="AH65" s="1">
        <f t="shared" si="3"/>
        <v>61</v>
      </c>
      <c r="AI65" s="1">
        <f t="shared" si="2"/>
        <v>61</v>
      </c>
      <c r="AJ65" s="34" t="e">
        <f>IF(VLOOKUP(B65,Table1[[indicators]:[area]],3,FALSE)=A65,1,2)</f>
        <v>#N/A</v>
      </c>
    </row>
    <row r="66" spans="1:37" s="1" customFormat="1" x14ac:dyDescent="0.35">
      <c r="A66" s="45"/>
      <c r="B66" s="31"/>
      <c r="C66" s="34"/>
      <c r="D66" s="34"/>
      <c r="E66" s="115"/>
      <c r="F66" s="115"/>
      <c r="G66" s="47" t="str">
        <f>IF(NAPHS_table[[#This Row],[Indicador]]="","",VLOOKUP(NAPHS_table[[#This Row],[Indicador]],Table1[[indicators]:[area]],2,FALSE)&amp;NAPHS_table[[#This Row],[actividad '#2]]&amp;".")</f>
        <v/>
      </c>
      <c r="H66" s="31"/>
      <c r="I66" s="32"/>
      <c r="J66" s="34"/>
      <c r="K66" s="31"/>
      <c r="L66" s="31"/>
      <c r="M66" s="31"/>
      <c r="N66" s="31"/>
      <c r="O66" s="31" t="str">
        <f>IF(M66="","",
IF(N66="","",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66" s="35"/>
      <c r="Q66" s="35"/>
      <c r="R66" s="36"/>
      <c r="S66" s="31"/>
      <c r="T66" s="34"/>
      <c r="U66" s="34"/>
      <c r="V66" s="34"/>
      <c r="W66" s="31"/>
      <c r="X66" s="31"/>
      <c r="Y66" s="31"/>
      <c r="Z66" s="14">
        <f>_xlfn.IFNA(VLOOKUP(X66,reference_tables!$AE$2:$AF$6,2,FALSE),0%)</f>
        <v>0</v>
      </c>
      <c r="AA66" s="38" t="e">
        <f>IF(VLOOKUP($A66,Table145[[thematic areas]:[indicator 6]],RIGHT(AA$2,1)+2,FALSE)=0,"",VLOOKUP($A66,Table145[[thematic areas]:[indicator 6]],RIGHT(AA$2,1)+2,FALSE))</f>
        <v>#N/A</v>
      </c>
      <c r="AB66" s="38" t="e">
        <f>IF(VLOOKUP($A66,Table145[[thematic areas]:[indicator 6]],RIGHT(AB$2,1)+2,FALSE)=0,"",VLOOKUP($A66,Table145[[thematic areas]:[indicator 6]],RIGHT(AB$2,1)+2,FALSE))</f>
        <v>#N/A</v>
      </c>
      <c r="AC66" s="38" t="e">
        <f>IF(VLOOKUP($A66,Table145[[thematic areas]:[indicator 6]],RIGHT(AC$2,1)+2,FALSE)=0,"",VLOOKUP($A66,Table145[[thematic areas]:[indicator 6]],RIGHT(AC$2,1)+2,FALSE))</f>
        <v>#N/A</v>
      </c>
      <c r="AD66" s="38" t="e">
        <f>IF(VLOOKUP($A66,Table145[[thematic areas]:[indicator 6]],RIGHT(AD$2,1)+2,FALSE)=0,"",VLOOKUP($A66,Table145[[thematic areas]:[indicator 6]],RIGHT(AD$2,1)+2,FALSE))</f>
        <v>#N/A</v>
      </c>
      <c r="AE66" s="38" t="e">
        <f>IF(VLOOKUP($A66,Table145[[thematic areas]:[indicator 6]],RIGHT(AE$2,1)+2,FALSE)=0,"",VLOOKUP($A66,Table145[[thematic areas]:[indicator 6]],RIGHT(AE$2,1)+2,FALSE))</f>
        <v>#N/A</v>
      </c>
      <c r="AF66" s="38" t="e">
        <f>IF(VLOOKUP($A66,Table145[[thematic areas]:[indicator 6]],RIGHT(AF$2,1)+2,FALSE)=0,"",VLOOKUP($A66,Table145[[thematic areas]:[indicator 6]],RIGHT(AF$2,1)+2,FALSE))</f>
        <v>#N/A</v>
      </c>
      <c r="AG66" s="38"/>
      <c r="AH66" s="1">
        <f t="shared" si="3"/>
        <v>62</v>
      </c>
      <c r="AI66" s="1">
        <f t="shared" si="2"/>
        <v>62</v>
      </c>
      <c r="AJ66" s="34" t="e">
        <f>IF(VLOOKUP(B66,Table1[[indicators]:[area]],3,FALSE)=A66,1,2)</f>
        <v>#N/A</v>
      </c>
    </row>
    <row r="67" spans="1:37" s="1" customFormat="1" x14ac:dyDescent="0.35">
      <c r="A67" s="45"/>
      <c r="B67" s="31"/>
      <c r="C67" s="34"/>
      <c r="D67" s="34"/>
      <c r="E67" s="115"/>
      <c r="F67" s="115"/>
      <c r="G67" s="47" t="str">
        <f>IF(NAPHS_table[[#This Row],[Indicador]]="","",VLOOKUP(NAPHS_table[[#This Row],[Indicador]],Table1[[indicators]:[area]],2,FALSE)&amp;NAPHS_table[[#This Row],[actividad '#2]]&amp;".")</f>
        <v/>
      </c>
      <c r="H67" s="31"/>
      <c r="I67" s="32"/>
      <c r="J67" s="34"/>
      <c r="K67" s="31"/>
      <c r="L67" s="31"/>
      <c r="M67" s="31"/>
      <c r="N67" s="31"/>
      <c r="O67" s="31" t="str">
        <f>IF(M67="","",
IF(N67="","",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67" s="35"/>
      <c r="Q67" s="35"/>
      <c r="R67" s="36"/>
      <c r="S67" s="31"/>
      <c r="T67" s="34"/>
      <c r="U67" s="34"/>
      <c r="V67" s="34"/>
      <c r="W67" s="31"/>
      <c r="X67" s="31"/>
      <c r="Y67" s="31"/>
      <c r="Z67" s="14">
        <f>_xlfn.IFNA(VLOOKUP(X67,reference_tables!$AE$2:$AF$6,2,FALSE),0%)</f>
        <v>0</v>
      </c>
      <c r="AA67" s="38" t="e">
        <f>IF(VLOOKUP($A67,Table145[[thematic areas]:[indicator 6]],RIGHT(AA$2,1)+2,FALSE)=0,"",VLOOKUP($A67,Table145[[thematic areas]:[indicator 6]],RIGHT(AA$2,1)+2,FALSE))</f>
        <v>#N/A</v>
      </c>
      <c r="AB67" s="38" t="e">
        <f>IF(VLOOKUP($A67,Table145[[thematic areas]:[indicator 6]],RIGHT(AB$2,1)+2,FALSE)=0,"",VLOOKUP($A67,Table145[[thematic areas]:[indicator 6]],RIGHT(AB$2,1)+2,FALSE))</f>
        <v>#N/A</v>
      </c>
      <c r="AC67" s="38" t="e">
        <f>IF(VLOOKUP($A67,Table145[[thematic areas]:[indicator 6]],RIGHT(AC$2,1)+2,FALSE)=0,"",VLOOKUP($A67,Table145[[thematic areas]:[indicator 6]],RIGHT(AC$2,1)+2,FALSE))</f>
        <v>#N/A</v>
      </c>
      <c r="AD67" s="38" t="e">
        <f>IF(VLOOKUP($A67,Table145[[thematic areas]:[indicator 6]],RIGHT(AD$2,1)+2,FALSE)=0,"",VLOOKUP($A67,Table145[[thematic areas]:[indicator 6]],RIGHT(AD$2,1)+2,FALSE))</f>
        <v>#N/A</v>
      </c>
      <c r="AE67" s="38" t="e">
        <f>IF(VLOOKUP($A67,Table145[[thematic areas]:[indicator 6]],RIGHT(AE$2,1)+2,FALSE)=0,"",VLOOKUP($A67,Table145[[thematic areas]:[indicator 6]],RIGHT(AE$2,1)+2,FALSE))</f>
        <v>#N/A</v>
      </c>
      <c r="AF67" s="38" t="e">
        <f>IF(VLOOKUP($A67,Table145[[thematic areas]:[indicator 6]],RIGHT(AF$2,1)+2,FALSE)=0,"",VLOOKUP($A67,Table145[[thematic areas]:[indicator 6]],RIGHT(AF$2,1)+2,FALSE))</f>
        <v>#N/A</v>
      </c>
      <c r="AG67" s="38"/>
      <c r="AH67" s="1">
        <f t="shared" si="3"/>
        <v>63</v>
      </c>
      <c r="AI67" s="1">
        <f t="shared" si="2"/>
        <v>63</v>
      </c>
      <c r="AJ67" s="34" t="e">
        <f>IF(VLOOKUP(B67,Table1[[indicators]:[area]],3,FALSE)=A67,1,2)</f>
        <v>#N/A</v>
      </c>
    </row>
    <row r="68" spans="1:37" x14ac:dyDescent="0.35">
      <c r="A68" s="45"/>
      <c r="B68" s="31"/>
      <c r="C68" s="34"/>
      <c r="D68" s="34"/>
      <c r="E68" s="115"/>
      <c r="F68" s="115"/>
      <c r="G68" s="47" t="str">
        <f>IF(NAPHS_table[[#This Row],[Indicador]]="","",VLOOKUP(NAPHS_table[[#This Row],[Indicador]],Table1[[indicators]:[area]],2,FALSE)&amp;NAPHS_table[[#This Row],[actividad '#2]]&amp;".")</f>
        <v/>
      </c>
      <c r="H68" s="31"/>
      <c r="I68" s="32"/>
      <c r="J68" s="34"/>
      <c r="K68" s="31"/>
      <c r="L68" s="31"/>
      <c r="M68" s="31"/>
      <c r="N68" s="31"/>
      <c r="O68" s="31" t="str">
        <f>IF(M68="","",
IF(N68="","",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68" s="35"/>
      <c r="Q68" s="35"/>
      <c r="R68" s="36"/>
      <c r="S68" s="31"/>
      <c r="T68" s="34"/>
      <c r="U68" s="34"/>
      <c r="V68" s="34"/>
      <c r="W68" s="31"/>
      <c r="X68" s="31"/>
      <c r="Y68" s="31"/>
      <c r="Z68" s="14">
        <f>_xlfn.IFNA(VLOOKUP(X68,reference_tables!$AE$2:$AF$6,2,FALSE),0%)</f>
        <v>0</v>
      </c>
      <c r="AA68" s="38" t="e">
        <f>IF(VLOOKUP($A68,Table145[[thematic areas]:[indicator 6]],RIGHT(AA$2,1)+2,FALSE)=0,"",VLOOKUP($A68,Table145[[thematic areas]:[indicator 6]],RIGHT(AA$2,1)+2,FALSE))</f>
        <v>#N/A</v>
      </c>
      <c r="AB68" s="38" t="e">
        <f>IF(VLOOKUP($A68,Table145[[thematic areas]:[indicator 6]],RIGHT(AB$2,1)+2,FALSE)=0,"",VLOOKUP($A68,Table145[[thematic areas]:[indicator 6]],RIGHT(AB$2,1)+2,FALSE))</f>
        <v>#N/A</v>
      </c>
      <c r="AC68" s="38" t="e">
        <f>IF(VLOOKUP($A68,Table145[[thematic areas]:[indicator 6]],RIGHT(AC$2,1)+2,FALSE)=0,"",VLOOKUP($A68,Table145[[thematic areas]:[indicator 6]],RIGHT(AC$2,1)+2,FALSE))</f>
        <v>#N/A</v>
      </c>
      <c r="AD68" s="38" t="e">
        <f>IF(VLOOKUP($A68,Table145[[thematic areas]:[indicator 6]],RIGHT(AD$2,1)+2,FALSE)=0,"",VLOOKUP($A68,Table145[[thematic areas]:[indicator 6]],RIGHT(AD$2,1)+2,FALSE))</f>
        <v>#N/A</v>
      </c>
      <c r="AE68" s="38" t="e">
        <f>IF(VLOOKUP($A68,Table145[[thematic areas]:[indicator 6]],RIGHT(AE$2,1)+2,FALSE)=0,"",VLOOKUP($A68,Table145[[thematic areas]:[indicator 6]],RIGHT(AE$2,1)+2,FALSE))</f>
        <v>#N/A</v>
      </c>
      <c r="AF68" s="38" t="e">
        <f>IF(VLOOKUP($A68,Table145[[thematic areas]:[indicator 6]],RIGHT(AF$2,1)+2,FALSE)=0,"",VLOOKUP($A68,Table145[[thematic areas]:[indicator 6]],RIGHT(AF$2,1)+2,FALSE))</f>
        <v>#N/A</v>
      </c>
      <c r="AG68" s="38"/>
      <c r="AH68" s="1">
        <f t="shared" si="3"/>
        <v>64</v>
      </c>
      <c r="AI68" s="1">
        <f t="shared" ref="AI68:AI99" si="4">IF(AH68&lt;=9,"0"&amp;AH68,AH68)</f>
        <v>64</v>
      </c>
      <c r="AJ68" s="34" t="e">
        <f>IF(VLOOKUP(B68,Table1[[indicators]:[area]],3,FALSE)=A68,1,2)</f>
        <v>#N/A</v>
      </c>
      <c r="AK68" s="1"/>
    </row>
    <row r="69" spans="1:37" s="1" customFormat="1" x14ac:dyDescent="0.35">
      <c r="A69" s="45"/>
      <c r="B69" s="31"/>
      <c r="C69" s="34"/>
      <c r="D69" s="34"/>
      <c r="E69" s="115"/>
      <c r="F69" s="115"/>
      <c r="G69" s="47" t="str">
        <f>IF(NAPHS_table[[#This Row],[Indicador]]="","",VLOOKUP(NAPHS_table[[#This Row],[Indicador]],Table1[[indicators]:[area]],2,FALSE)&amp;NAPHS_table[[#This Row],[actividad '#2]]&amp;".")</f>
        <v/>
      </c>
      <c r="H69" s="31"/>
      <c r="I69" s="32"/>
      <c r="J69" s="34"/>
      <c r="K69" s="31"/>
      <c r="L69" s="31"/>
      <c r="M69" s="31"/>
      <c r="N69" s="31"/>
      <c r="O69" s="31" t="str">
        <f>IF(M69="","",
IF(N69="","",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69" s="35"/>
      <c r="Q69" s="35"/>
      <c r="R69" s="36"/>
      <c r="S69" s="31"/>
      <c r="T69" s="34"/>
      <c r="U69" s="34"/>
      <c r="V69" s="34"/>
      <c r="W69" s="31"/>
      <c r="X69" s="31"/>
      <c r="Y69" s="31"/>
      <c r="Z69" s="14">
        <f>_xlfn.IFNA(VLOOKUP(X69,reference_tables!$AE$2:$AF$6,2,FALSE),0%)</f>
        <v>0</v>
      </c>
      <c r="AA69" s="38" t="e">
        <f>IF(VLOOKUP($A69,Table145[[thematic areas]:[indicator 6]],RIGHT(AA$2,1)+2,FALSE)=0,"",VLOOKUP($A69,Table145[[thematic areas]:[indicator 6]],RIGHT(AA$2,1)+2,FALSE))</f>
        <v>#N/A</v>
      </c>
      <c r="AB69" s="38" t="e">
        <f>IF(VLOOKUP($A69,Table145[[thematic areas]:[indicator 6]],RIGHT(AB$2,1)+2,FALSE)=0,"",VLOOKUP($A69,Table145[[thematic areas]:[indicator 6]],RIGHT(AB$2,1)+2,FALSE))</f>
        <v>#N/A</v>
      </c>
      <c r="AC69" s="38" t="e">
        <f>IF(VLOOKUP($A69,Table145[[thematic areas]:[indicator 6]],RIGHT(AC$2,1)+2,FALSE)=0,"",VLOOKUP($A69,Table145[[thematic areas]:[indicator 6]],RIGHT(AC$2,1)+2,FALSE))</f>
        <v>#N/A</v>
      </c>
      <c r="AD69" s="38" t="e">
        <f>IF(VLOOKUP($A69,Table145[[thematic areas]:[indicator 6]],RIGHT(AD$2,1)+2,FALSE)=0,"",VLOOKUP($A69,Table145[[thematic areas]:[indicator 6]],RIGHT(AD$2,1)+2,FALSE))</f>
        <v>#N/A</v>
      </c>
      <c r="AE69" s="38" t="e">
        <f>IF(VLOOKUP($A69,Table145[[thematic areas]:[indicator 6]],RIGHT(AE$2,1)+2,FALSE)=0,"",VLOOKUP($A69,Table145[[thematic areas]:[indicator 6]],RIGHT(AE$2,1)+2,FALSE))</f>
        <v>#N/A</v>
      </c>
      <c r="AF69" s="38" t="e">
        <f>IF(VLOOKUP($A69,Table145[[thematic areas]:[indicator 6]],RIGHT(AF$2,1)+2,FALSE)=0,"",VLOOKUP($A69,Table145[[thematic areas]:[indicator 6]],RIGHT(AF$2,1)+2,FALSE))</f>
        <v>#N/A</v>
      </c>
      <c r="AG69" s="38"/>
      <c r="AH69" s="1">
        <f t="shared" si="3"/>
        <v>65</v>
      </c>
      <c r="AI69" s="1">
        <f t="shared" si="4"/>
        <v>65</v>
      </c>
      <c r="AJ69" s="34" t="e">
        <f>IF(VLOOKUP(B69,Table1[[indicators]:[area]],3,FALSE)=A69,1,2)</f>
        <v>#N/A</v>
      </c>
    </row>
    <row r="70" spans="1:37" s="1" customFormat="1" x14ac:dyDescent="0.35">
      <c r="A70" s="45"/>
      <c r="B70" s="31"/>
      <c r="C70" s="34"/>
      <c r="D70" s="34"/>
      <c r="E70" s="115"/>
      <c r="F70" s="115"/>
      <c r="G70" s="47" t="str">
        <f>IF(NAPHS_table[[#This Row],[Indicador]]="","",VLOOKUP(NAPHS_table[[#This Row],[Indicador]],Table1[[indicators]:[area]],2,FALSE)&amp;NAPHS_table[[#This Row],[actividad '#2]]&amp;".")</f>
        <v/>
      </c>
      <c r="H70" s="31"/>
      <c r="I70" s="32"/>
      <c r="J70" s="34"/>
      <c r="K70" s="31"/>
      <c r="L70" s="31"/>
      <c r="M70" s="31"/>
      <c r="N70" s="31"/>
      <c r="O70" s="31" t="str">
        <f>IF(M70="","",
IF(N70="","",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70" s="35"/>
      <c r="Q70" s="35"/>
      <c r="R70" s="36"/>
      <c r="S70" s="31"/>
      <c r="T70" s="34"/>
      <c r="U70" s="34"/>
      <c r="V70" s="34"/>
      <c r="W70" s="31"/>
      <c r="X70" s="31"/>
      <c r="Y70" s="31"/>
      <c r="Z70" s="14">
        <f>_xlfn.IFNA(VLOOKUP(X70,reference_tables!$AE$2:$AF$6,2,FALSE),0%)</f>
        <v>0</v>
      </c>
      <c r="AA70" s="38" t="e">
        <f>IF(VLOOKUP($A70,Table145[[thematic areas]:[indicator 6]],RIGHT(AA$2,1)+2,FALSE)=0,"",VLOOKUP($A70,Table145[[thematic areas]:[indicator 6]],RIGHT(AA$2,1)+2,FALSE))</f>
        <v>#N/A</v>
      </c>
      <c r="AB70" s="38" t="e">
        <f>IF(VLOOKUP($A70,Table145[[thematic areas]:[indicator 6]],RIGHT(AB$2,1)+2,FALSE)=0,"",VLOOKUP($A70,Table145[[thematic areas]:[indicator 6]],RIGHT(AB$2,1)+2,FALSE))</f>
        <v>#N/A</v>
      </c>
      <c r="AC70" s="38" t="e">
        <f>IF(VLOOKUP($A70,Table145[[thematic areas]:[indicator 6]],RIGHT(AC$2,1)+2,FALSE)=0,"",VLOOKUP($A70,Table145[[thematic areas]:[indicator 6]],RIGHT(AC$2,1)+2,FALSE))</f>
        <v>#N/A</v>
      </c>
      <c r="AD70" s="38" t="e">
        <f>IF(VLOOKUP($A70,Table145[[thematic areas]:[indicator 6]],RIGHT(AD$2,1)+2,FALSE)=0,"",VLOOKUP($A70,Table145[[thematic areas]:[indicator 6]],RIGHT(AD$2,1)+2,FALSE))</f>
        <v>#N/A</v>
      </c>
      <c r="AE70" s="38" t="e">
        <f>IF(VLOOKUP($A70,Table145[[thematic areas]:[indicator 6]],RIGHT(AE$2,1)+2,FALSE)=0,"",VLOOKUP($A70,Table145[[thematic areas]:[indicator 6]],RIGHT(AE$2,1)+2,FALSE))</f>
        <v>#N/A</v>
      </c>
      <c r="AF70" s="38" t="e">
        <f>IF(VLOOKUP($A70,Table145[[thematic areas]:[indicator 6]],RIGHT(AF$2,1)+2,FALSE)=0,"",VLOOKUP($A70,Table145[[thematic areas]:[indicator 6]],RIGHT(AF$2,1)+2,FALSE))</f>
        <v>#N/A</v>
      </c>
      <c r="AG70" s="38"/>
      <c r="AH70" s="1">
        <f t="shared" ref="AH70:AH100" si="5">IF(B70=B69,AH69+1,1)</f>
        <v>66</v>
      </c>
      <c r="AI70" s="1">
        <f t="shared" si="4"/>
        <v>66</v>
      </c>
      <c r="AJ70" s="34" t="e">
        <f>IF(VLOOKUP(B70,Table1[[indicators]:[area]],3,FALSE)=A70,1,2)</f>
        <v>#N/A</v>
      </c>
    </row>
    <row r="71" spans="1:37" s="1" customFormat="1" x14ac:dyDescent="0.35">
      <c r="A71" s="45"/>
      <c r="B71" s="31"/>
      <c r="C71" s="34"/>
      <c r="D71" s="34"/>
      <c r="E71" s="115"/>
      <c r="F71" s="115"/>
      <c r="G71" s="47" t="str">
        <f>IF(NAPHS_table[[#This Row],[Indicador]]="","",VLOOKUP(NAPHS_table[[#This Row],[Indicador]],Table1[[indicators]:[area]],2,FALSE)&amp;NAPHS_table[[#This Row],[actividad '#2]]&amp;".")</f>
        <v/>
      </c>
      <c r="H71" s="31"/>
      <c r="I71" s="32"/>
      <c r="J71" s="34"/>
      <c r="K71" s="31"/>
      <c r="L71" s="31"/>
      <c r="M71" s="31"/>
      <c r="N71" s="31"/>
      <c r="O71" s="31" t="str">
        <f>IF(M71="","",
IF(N71="","",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71" s="35"/>
      <c r="Q71" s="35"/>
      <c r="R71" s="36"/>
      <c r="S71" s="31"/>
      <c r="T71" s="34"/>
      <c r="U71" s="34"/>
      <c r="V71" s="34"/>
      <c r="W71" s="31"/>
      <c r="X71" s="31"/>
      <c r="Y71" s="31"/>
      <c r="Z71" s="14">
        <f>_xlfn.IFNA(VLOOKUP(X71,reference_tables!$AE$2:$AF$6,2,FALSE),0%)</f>
        <v>0</v>
      </c>
      <c r="AA71" s="38" t="e">
        <f>IF(VLOOKUP($A71,Table145[[thematic areas]:[indicator 6]],RIGHT(AA$2,1)+2,FALSE)=0,"",VLOOKUP($A71,Table145[[thematic areas]:[indicator 6]],RIGHT(AA$2,1)+2,FALSE))</f>
        <v>#N/A</v>
      </c>
      <c r="AB71" s="38" t="e">
        <f>IF(VLOOKUP($A71,Table145[[thematic areas]:[indicator 6]],RIGHT(AB$2,1)+2,FALSE)=0,"",VLOOKUP($A71,Table145[[thematic areas]:[indicator 6]],RIGHT(AB$2,1)+2,FALSE))</f>
        <v>#N/A</v>
      </c>
      <c r="AC71" s="38" t="e">
        <f>IF(VLOOKUP($A71,Table145[[thematic areas]:[indicator 6]],RIGHT(AC$2,1)+2,FALSE)=0,"",VLOOKUP($A71,Table145[[thematic areas]:[indicator 6]],RIGHT(AC$2,1)+2,FALSE))</f>
        <v>#N/A</v>
      </c>
      <c r="AD71" s="38" t="e">
        <f>IF(VLOOKUP($A71,Table145[[thematic areas]:[indicator 6]],RIGHT(AD$2,1)+2,FALSE)=0,"",VLOOKUP($A71,Table145[[thematic areas]:[indicator 6]],RIGHT(AD$2,1)+2,FALSE))</f>
        <v>#N/A</v>
      </c>
      <c r="AE71" s="38" t="e">
        <f>IF(VLOOKUP($A71,Table145[[thematic areas]:[indicator 6]],RIGHT(AE$2,1)+2,FALSE)=0,"",VLOOKUP($A71,Table145[[thematic areas]:[indicator 6]],RIGHT(AE$2,1)+2,FALSE))</f>
        <v>#N/A</v>
      </c>
      <c r="AF71" s="38" t="e">
        <f>IF(VLOOKUP($A71,Table145[[thematic areas]:[indicator 6]],RIGHT(AF$2,1)+2,FALSE)=0,"",VLOOKUP($A71,Table145[[thematic areas]:[indicator 6]],RIGHT(AF$2,1)+2,FALSE))</f>
        <v>#N/A</v>
      </c>
      <c r="AG71" s="38"/>
      <c r="AH71" s="1">
        <f t="shared" si="5"/>
        <v>67</v>
      </c>
      <c r="AI71" s="1">
        <f t="shared" si="4"/>
        <v>67</v>
      </c>
      <c r="AJ71" s="34" t="e">
        <f>IF(VLOOKUP(B71,Table1[[indicators]:[area]],3,FALSE)=A71,1,2)</f>
        <v>#N/A</v>
      </c>
    </row>
    <row r="72" spans="1:37" s="1" customFormat="1" x14ac:dyDescent="0.35">
      <c r="A72" s="45"/>
      <c r="B72" s="31"/>
      <c r="C72" s="34"/>
      <c r="D72" s="34"/>
      <c r="E72" s="115"/>
      <c r="F72" s="115"/>
      <c r="G72" s="47" t="str">
        <f>IF(NAPHS_table[[#This Row],[Indicador]]="","",VLOOKUP(NAPHS_table[[#This Row],[Indicador]],Table1[[indicators]:[area]],2,FALSE)&amp;NAPHS_table[[#This Row],[actividad '#2]]&amp;".")</f>
        <v/>
      </c>
      <c r="H72" s="31"/>
      <c r="I72" s="32"/>
      <c r="J72" s="34"/>
      <c r="K72" s="31"/>
      <c r="L72" s="31"/>
      <c r="M72" s="31"/>
      <c r="N72" s="31"/>
      <c r="O72" s="31" t="str">
        <f>IF(M72="","",
IF(N72="","",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72" s="35"/>
      <c r="Q72" s="35"/>
      <c r="R72" s="36"/>
      <c r="S72" s="31"/>
      <c r="T72" s="34"/>
      <c r="U72" s="34"/>
      <c r="V72" s="34"/>
      <c r="W72" s="31"/>
      <c r="X72" s="31"/>
      <c r="Y72" s="31"/>
      <c r="Z72" s="14">
        <f>_xlfn.IFNA(VLOOKUP(X72,reference_tables!$AE$2:$AF$6,2,FALSE),0%)</f>
        <v>0</v>
      </c>
      <c r="AA72" s="38" t="e">
        <f>IF(VLOOKUP($A72,Table145[[thematic areas]:[indicator 6]],RIGHT(AA$2,1)+2,FALSE)=0,"",VLOOKUP($A72,Table145[[thematic areas]:[indicator 6]],RIGHT(AA$2,1)+2,FALSE))</f>
        <v>#N/A</v>
      </c>
      <c r="AB72" s="38" t="e">
        <f>IF(VLOOKUP($A72,Table145[[thematic areas]:[indicator 6]],RIGHT(AB$2,1)+2,FALSE)=0,"",VLOOKUP($A72,Table145[[thematic areas]:[indicator 6]],RIGHT(AB$2,1)+2,FALSE))</f>
        <v>#N/A</v>
      </c>
      <c r="AC72" s="38" t="e">
        <f>IF(VLOOKUP($A72,Table145[[thematic areas]:[indicator 6]],RIGHT(AC$2,1)+2,FALSE)=0,"",VLOOKUP($A72,Table145[[thematic areas]:[indicator 6]],RIGHT(AC$2,1)+2,FALSE))</f>
        <v>#N/A</v>
      </c>
      <c r="AD72" s="38" t="e">
        <f>IF(VLOOKUP($A72,Table145[[thematic areas]:[indicator 6]],RIGHT(AD$2,1)+2,FALSE)=0,"",VLOOKUP($A72,Table145[[thematic areas]:[indicator 6]],RIGHT(AD$2,1)+2,FALSE))</f>
        <v>#N/A</v>
      </c>
      <c r="AE72" s="38" t="e">
        <f>IF(VLOOKUP($A72,Table145[[thematic areas]:[indicator 6]],RIGHT(AE$2,1)+2,FALSE)=0,"",VLOOKUP($A72,Table145[[thematic areas]:[indicator 6]],RIGHT(AE$2,1)+2,FALSE))</f>
        <v>#N/A</v>
      </c>
      <c r="AF72" s="38" t="e">
        <f>IF(VLOOKUP($A72,Table145[[thematic areas]:[indicator 6]],RIGHT(AF$2,1)+2,FALSE)=0,"",VLOOKUP($A72,Table145[[thematic areas]:[indicator 6]],RIGHT(AF$2,1)+2,FALSE))</f>
        <v>#N/A</v>
      </c>
      <c r="AG72" s="38"/>
      <c r="AH72" s="1">
        <f t="shared" si="5"/>
        <v>68</v>
      </c>
      <c r="AI72" s="1">
        <f t="shared" si="4"/>
        <v>68</v>
      </c>
      <c r="AJ72" s="34" t="e">
        <f>IF(VLOOKUP(B72,Table1[[indicators]:[area]],3,FALSE)=A72,1,2)</f>
        <v>#N/A</v>
      </c>
    </row>
    <row r="73" spans="1:37" s="1" customFormat="1" x14ac:dyDescent="0.35">
      <c r="A73" s="45"/>
      <c r="B73" s="31"/>
      <c r="C73" s="34"/>
      <c r="D73" s="34"/>
      <c r="E73" s="115"/>
      <c r="F73" s="115"/>
      <c r="G73" s="47" t="str">
        <f>IF(NAPHS_table[[#This Row],[Indicador]]="","",VLOOKUP(NAPHS_table[[#This Row],[Indicador]],Table1[[indicators]:[area]],2,FALSE)&amp;NAPHS_table[[#This Row],[actividad '#2]]&amp;".")</f>
        <v/>
      </c>
      <c r="H73" s="31"/>
      <c r="I73" s="32"/>
      <c r="J73" s="34"/>
      <c r="K73" s="31"/>
      <c r="L73" s="31"/>
      <c r="M73" s="31"/>
      <c r="N73" s="31"/>
      <c r="O73" s="31" t="str">
        <f>IF(M73="","",
IF(N73="","",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73" s="35"/>
      <c r="Q73" s="35"/>
      <c r="R73" s="36"/>
      <c r="S73" s="31"/>
      <c r="T73" s="34"/>
      <c r="U73" s="34"/>
      <c r="V73" s="34"/>
      <c r="W73" s="31"/>
      <c r="X73" s="31"/>
      <c r="Y73" s="31"/>
      <c r="Z73" s="14">
        <f>_xlfn.IFNA(VLOOKUP(X73,reference_tables!$AE$2:$AF$6,2,FALSE),0%)</f>
        <v>0</v>
      </c>
      <c r="AA73" s="38" t="e">
        <f>IF(VLOOKUP($A73,Table145[[thematic areas]:[indicator 6]],RIGHT(AA$2,1)+2,FALSE)=0,"",VLOOKUP($A73,Table145[[thematic areas]:[indicator 6]],RIGHT(AA$2,1)+2,FALSE))</f>
        <v>#N/A</v>
      </c>
      <c r="AB73" s="38" t="e">
        <f>IF(VLOOKUP($A73,Table145[[thematic areas]:[indicator 6]],RIGHT(AB$2,1)+2,FALSE)=0,"",VLOOKUP($A73,Table145[[thematic areas]:[indicator 6]],RIGHT(AB$2,1)+2,FALSE))</f>
        <v>#N/A</v>
      </c>
      <c r="AC73" s="38" t="e">
        <f>IF(VLOOKUP($A73,Table145[[thematic areas]:[indicator 6]],RIGHT(AC$2,1)+2,FALSE)=0,"",VLOOKUP($A73,Table145[[thematic areas]:[indicator 6]],RIGHT(AC$2,1)+2,FALSE))</f>
        <v>#N/A</v>
      </c>
      <c r="AD73" s="38" t="e">
        <f>IF(VLOOKUP($A73,Table145[[thematic areas]:[indicator 6]],RIGHT(AD$2,1)+2,FALSE)=0,"",VLOOKUP($A73,Table145[[thematic areas]:[indicator 6]],RIGHT(AD$2,1)+2,FALSE))</f>
        <v>#N/A</v>
      </c>
      <c r="AE73" s="38" t="e">
        <f>IF(VLOOKUP($A73,Table145[[thematic areas]:[indicator 6]],RIGHT(AE$2,1)+2,FALSE)=0,"",VLOOKUP($A73,Table145[[thematic areas]:[indicator 6]],RIGHT(AE$2,1)+2,FALSE))</f>
        <v>#N/A</v>
      </c>
      <c r="AF73" s="38" t="e">
        <f>IF(VLOOKUP($A73,Table145[[thematic areas]:[indicator 6]],RIGHT(AF$2,1)+2,FALSE)=0,"",VLOOKUP($A73,Table145[[thematic areas]:[indicator 6]],RIGHT(AF$2,1)+2,FALSE))</f>
        <v>#N/A</v>
      </c>
      <c r="AG73" s="38"/>
      <c r="AH73" s="1">
        <f t="shared" si="5"/>
        <v>69</v>
      </c>
      <c r="AI73" s="1">
        <f t="shared" si="4"/>
        <v>69</v>
      </c>
      <c r="AJ73" s="34" t="e">
        <f>IF(VLOOKUP(B73,Table1[[indicators]:[area]],3,FALSE)=A73,1,2)</f>
        <v>#N/A</v>
      </c>
    </row>
    <row r="74" spans="1:37" s="1" customFormat="1" x14ac:dyDescent="0.35">
      <c r="A74" s="45"/>
      <c r="B74" s="31"/>
      <c r="C74" s="34"/>
      <c r="D74" s="34"/>
      <c r="E74" s="115"/>
      <c r="F74" s="115"/>
      <c r="G74" s="47" t="str">
        <f>IF(NAPHS_table[[#This Row],[Indicador]]="","",VLOOKUP(NAPHS_table[[#This Row],[Indicador]],Table1[[indicators]:[area]],2,FALSE)&amp;NAPHS_table[[#This Row],[actividad '#2]]&amp;".")</f>
        <v/>
      </c>
      <c r="H74" s="31"/>
      <c r="I74" s="32"/>
      <c r="J74" s="34"/>
      <c r="K74" s="31"/>
      <c r="L74" s="31"/>
      <c r="M74" s="31"/>
      <c r="N74" s="31"/>
      <c r="O74" s="31" t="str">
        <f>IF(M74="","",
IF(N74="","",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74" s="35"/>
      <c r="Q74" s="35"/>
      <c r="R74" s="36"/>
      <c r="S74" s="31"/>
      <c r="T74" s="34"/>
      <c r="U74" s="34"/>
      <c r="V74" s="34"/>
      <c r="W74" s="31"/>
      <c r="X74" s="31"/>
      <c r="Y74" s="31"/>
      <c r="Z74" s="14">
        <f>_xlfn.IFNA(VLOOKUP(X74,reference_tables!$AE$2:$AF$6,2,FALSE),0%)</f>
        <v>0</v>
      </c>
      <c r="AA74" s="38" t="e">
        <f>IF(VLOOKUP($A74,Table145[[thematic areas]:[indicator 6]],RIGHT(AA$2,1)+2,FALSE)=0,"",VLOOKUP($A74,Table145[[thematic areas]:[indicator 6]],RIGHT(AA$2,1)+2,FALSE))</f>
        <v>#N/A</v>
      </c>
      <c r="AB74" s="38" t="e">
        <f>IF(VLOOKUP($A74,Table145[[thematic areas]:[indicator 6]],RIGHT(AB$2,1)+2,FALSE)=0,"",VLOOKUP($A74,Table145[[thematic areas]:[indicator 6]],RIGHT(AB$2,1)+2,FALSE))</f>
        <v>#N/A</v>
      </c>
      <c r="AC74" s="38" t="e">
        <f>IF(VLOOKUP($A74,Table145[[thematic areas]:[indicator 6]],RIGHT(AC$2,1)+2,FALSE)=0,"",VLOOKUP($A74,Table145[[thematic areas]:[indicator 6]],RIGHT(AC$2,1)+2,FALSE))</f>
        <v>#N/A</v>
      </c>
      <c r="AD74" s="38" t="e">
        <f>IF(VLOOKUP($A74,Table145[[thematic areas]:[indicator 6]],RIGHT(AD$2,1)+2,FALSE)=0,"",VLOOKUP($A74,Table145[[thematic areas]:[indicator 6]],RIGHT(AD$2,1)+2,FALSE))</f>
        <v>#N/A</v>
      </c>
      <c r="AE74" s="38" t="e">
        <f>IF(VLOOKUP($A74,Table145[[thematic areas]:[indicator 6]],RIGHT(AE$2,1)+2,FALSE)=0,"",VLOOKUP($A74,Table145[[thematic areas]:[indicator 6]],RIGHT(AE$2,1)+2,FALSE))</f>
        <v>#N/A</v>
      </c>
      <c r="AF74" s="38" t="e">
        <f>IF(VLOOKUP($A74,Table145[[thematic areas]:[indicator 6]],RIGHT(AF$2,1)+2,FALSE)=0,"",VLOOKUP($A74,Table145[[thematic areas]:[indicator 6]],RIGHT(AF$2,1)+2,FALSE))</f>
        <v>#N/A</v>
      </c>
      <c r="AG74" s="38"/>
      <c r="AH74" s="1">
        <f t="shared" si="5"/>
        <v>70</v>
      </c>
      <c r="AI74" s="1">
        <f t="shared" si="4"/>
        <v>70</v>
      </c>
      <c r="AJ74" s="34" t="e">
        <f>IF(VLOOKUP(B74,Table1[[indicators]:[area]],3,FALSE)=A74,1,2)</f>
        <v>#N/A</v>
      </c>
    </row>
    <row r="75" spans="1:37" s="1" customFormat="1" x14ac:dyDescent="0.35">
      <c r="A75" s="45"/>
      <c r="B75" s="31"/>
      <c r="C75" s="34"/>
      <c r="D75" s="34"/>
      <c r="E75" s="115"/>
      <c r="F75" s="115"/>
      <c r="G75" s="47" t="str">
        <f>IF(NAPHS_table[[#This Row],[Indicador]]="","",VLOOKUP(NAPHS_table[[#This Row],[Indicador]],Table1[[indicators]:[area]],2,FALSE)&amp;NAPHS_table[[#This Row],[actividad '#2]]&amp;".")</f>
        <v/>
      </c>
      <c r="H75" s="31"/>
      <c r="I75" s="32"/>
      <c r="J75" s="34"/>
      <c r="K75" s="31"/>
      <c r="L75" s="31"/>
      <c r="M75" s="31"/>
      <c r="N75" s="31"/>
      <c r="O75" s="31" t="str">
        <f>IF(M75="","",
IF(N75="","",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75" s="35"/>
      <c r="Q75" s="35"/>
      <c r="R75" s="36"/>
      <c r="S75" s="31"/>
      <c r="T75" s="34"/>
      <c r="U75" s="34"/>
      <c r="V75" s="34"/>
      <c r="W75" s="31"/>
      <c r="X75" s="31"/>
      <c r="Y75" s="31"/>
      <c r="Z75" s="14">
        <f>_xlfn.IFNA(VLOOKUP(X75,reference_tables!$AE$2:$AF$6,2,FALSE),0%)</f>
        <v>0</v>
      </c>
      <c r="AA75" s="38" t="e">
        <f>IF(VLOOKUP($A75,Table145[[thematic areas]:[indicator 6]],RIGHT(AA$2,1)+2,FALSE)=0,"",VLOOKUP($A75,Table145[[thematic areas]:[indicator 6]],RIGHT(AA$2,1)+2,FALSE))</f>
        <v>#N/A</v>
      </c>
      <c r="AB75" s="38" t="e">
        <f>IF(VLOOKUP($A75,Table145[[thematic areas]:[indicator 6]],RIGHT(AB$2,1)+2,FALSE)=0,"",VLOOKUP($A75,Table145[[thematic areas]:[indicator 6]],RIGHT(AB$2,1)+2,FALSE))</f>
        <v>#N/A</v>
      </c>
      <c r="AC75" s="38" t="e">
        <f>IF(VLOOKUP($A75,Table145[[thematic areas]:[indicator 6]],RIGHT(AC$2,1)+2,FALSE)=0,"",VLOOKUP($A75,Table145[[thematic areas]:[indicator 6]],RIGHT(AC$2,1)+2,FALSE))</f>
        <v>#N/A</v>
      </c>
      <c r="AD75" s="38" t="e">
        <f>IF(VLOOKUP($A75,Table145[[thematic areas]:[indicator 6]],RIGHT(AD$2,1)+2,FALSE)=0,"",VLOOKUP($A75,Table145[[thematic areas]:[indicator 6]],RIGHT(AD$2,1)+2,FALSE))</f>
        <v>#N/A</v>
      </c>
      <c r="AE75" s="38" t="e">
        <f>IF(VLOOKUP($A75,Table145[[thematic areas]:[indicator 6]],RIGHT(AE$2,1)+2,FALSE)=0,"",VLOOKUP($A75,Table145[[thematic areas]:[indicator 6]],RIGHT(AE$2,1)+2,FALSE))</f>
        <v>#N/A</v>
      </c>
      <c r="AF75" s="38" t="e">
        <f>IF(VLOOKUP($A75,Table145[[thematic areas]:[indicator 6]],RIGHT(AF$2,1)+2,FALSE)=0,"",VLOOKUP($A75,Table145[[thematic areas]:[indicator 6]],RIGHT(AF$2,1)+2,FALSE))</f>
        <v>#N/A</v>
      </c>
      <c r="AG75" s="38"/>
      <c r="AH75" s="1">
        <f t="shared" si="5"/>
        <v>71</v>
      </c>
      <c r="AI75" s="1">
        <f t="shared" si="4"/>
        <v>71</v>
      </c>
      <c r="AJ75" s="34" t="e">
        <f>IF(VLOOKUP(B75,Table1[[indicators]:[area]],3,FALSE)=A75,1,2)</f>
        <v>#N/A</v>
      </c>
    </row>
    <row r="76" spans="1:37" s="1" customFormat="1" x14ac:dyDescent="0.35">
      <c r="A76" s="45"/>
      <c r="B76" s="31"/>
      <c r="C76" s="34"/>
      <c r="D76" s="34"/>
      <c r="E76" s="115"/>
      <c r="F76" s="115"/>
      <c r="G76" s="47" t="str">
        <f>IF(NAPHS_table[[#This Row],[Indicador]]="","",VLOOKUP(NAPHS_table[[#This Row],[Indicador]],Table1[[indicators]:[area]],2,FALSE)&amp;NAPHS_table[[#This Row],[actividad '#2]]&amp;".")</f>
        <v/>
      </c>
      <c r="H76" s="31"/>
      <c r="I76" s="32"/>
      <c r="J76" s="34"/>
      <c r="K76" s="31"/>
      <c r="L76" s="31"/>
      <c r="M76" s="31"/>
      <c r="N76" s="31"/>
      <c r="O76" s="31" t="str">
        <f>IF(M76="","",
IF(N76="","",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76" s="35"/>
      <c r="Q76" s="35"/>
      <c r="R76" s="36"/>
      <c r="S76" s="31"/>
      <c r="T76" s="34"/>
      <c r="U76" s="34"/>
      <c r="V76" s="34"/>
      <c r="W76" s="31"/>
      <c r="X76" s="31"/>
      <c r="Y76" s="31"/>
      <c r="Z76" s="14">
        <f>_xlfn.IFNA(VLOOKUP(X76,reference_tables!$AE$2:$AF$6,2,FALSE),0%)</f>
        <v>0</v>
      </c>
      <c r="AA76" s="38" t="e">
        <f>IF(VLOOKUP($A76,Table145[[thematic areas]:[indicator 6]],RIGHT(AA$2,1)+2,FALSE)=0,"",VLOOKUP($A76,Table145[[thematic areas]:[indicator 6]],RIGHT(AA$2,1)+2,FALSE))</f>
        <v>#N/A</v>
      </c>
      <c r="AB76" s="38" t="e">
        <f>IF(VLOOKUP($A76,Table145[[thematic areas]:[indicator 6]],RIGHT(AB$2,1)+2,FALSE)=0,"",VLOOKUP($A76,Table145[[thematic areas]:[indicator 6]],RIGHT(AB$2,1)+2,FALSE))</f>
        <v>#N/A</v>
      </c>
      <c r="AC76" s="38" t="e">
        <f>IF(VLOOKUP($A76,Table145[[thematic areas]:[indicator 6]],RIGHT(AC$2,1)+2,FALSE)=0,"",VLOOKUP($A76,Table145[[thematic areas]:[indicator 6]],RIGHT(AC$2,1)+2,FALSE))</f>
        <v>#N/A</v>
      </c>
      <c r="AD76" s="38" t="e">
        <f>IF(VLOOKUP($A76,Table145[[thematic areas]:[indicator 6]],RIGHT(AD$2,1)+2,FALSE)=0,"",VLOOKUP($A76,Table145[[thematic areas]:[indicator 6]],RIGHT(AD$2,1)+2,FALSE))</f>
        <v>#N/A</v>
      </c>
      <c r="AE76" s="38" t="e">
        <f>IF(VLOOKUP($A76,Table145[[thematic areas]:[indicator 6]],RIGHT(AE$2,1)+2,FALSE)=0,"",VLOOKUP($A76,Table145[[thematic areas]:[indicator 6]],RIGHT(AE$2,1)+2,FALSE))</f>
        <v>#N/A</v>
      </c>
      <c r="AF76" s="38" t="e">
        <f>IF(VLOOKUP($A76,Table145[[thematic areas]:[indicator 6]],RIGHT(AF$2,1)+2,FALSE)=0,"",VLOOKUP($A76,Table145[[thematic areas]:[indicator 6]],RIGHT(AF$2,1)+2,FALSE))</f>
        <v>#N/A</v>
      </c>
      <c r="AG76" s="38"/>
      <c r="AH76" s="1">
        <f t="shared" si="5"/>
        <v>72</v>
      </c>
      <c r="AI76" s="1">
        <f t="shared" si="4"/>
        <v>72</v>
      </c>
      <c r="AJ76" s="34" t="e">
        <f>IF(VLOOKUP(B76,Table1[[indicators]:[area]],3,FALSE)=A76,1,2)</f>
        <v>#N/A</v>
      </c>
    </row>
    <row r="77" spans="1:37" s="1" customFormat="1" x14ac:dyDescent="0.35">
      <c r="A77" s="45"/>
      <c r="B77" s="31"/>
      <c r="C77" s="34"/>
      <c r="D77" s="34"/>
      <c r="E77" s="115"/>
      <c r="F77" s="115"/>
      <c r="G77" s="47" t="str">
        <f>IF(NAPHS_table[[#This Row],[Indicador]]="","",VLOOKUP(NAPHS_table[[#This Row],[Indicador]],Table1[[indicators]:[area]],2,FALSE)&amp;NAPHS_table[[#This Row],[actividad '#2]]&amp;".")</f>
        <v/>
      </c>
      <c r="H77" s="31"/>
      <c r="I77" s="32"/>
      <c r="J77" s="34"/>
      <c r="K77" s="31"/>
      <c r="L77" s="31"/>
      <c r="M77" s="31"/>
      <c r="N77" s="31"/>
      <c r="O77" s="31" t="str">
        <f>IF(M77="","",
IF(N77="","",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77" s="35"/>
      <c r="Q77" s="35"/>
      <c r="R77" s="36"/>
      <c r="S77" s="31"/>
      <c r="T77" s="34"/>
      <c r="U77" s="34"/>
      <c r="V77" s="34"/>
      <c r="W77" s="31"/>
      <c r="X77" s="31"/>
      <c r="Y77" s="31"/>
      <c r="Z77" s="14">
        <f>_xlfn.IFNA(VLOOKUP(X77,reference_tables!$AE$2:$AF$6,2,FALSE),0%)</f>
        <v>0</v>
      </c>
      <c r="AA77" s="38" t="e">
        <f>IF(VLOOKUP($A77,Table145[[thematic areas]:[indicator 6]],RIGHT(AA$2,1)+2,FALSE)=0,"",VLOOKUP($A77,Table145[[thematic areas]:[indicator 6]],RIGHT(AA$2,1)+2,FALSE))</f>
        <v>#N/A</v>
      </c>
      <c r="AB77" s="38" t="e">
        <f>IF(VLOOKUP($A77,Table145[[thematic areas]:[indicator 6]],RIGHT(AB$2,1)+2,FALSE)=0,"",VLOOKUP($A77,Table145[[thematic areas]:[indicator 6]],RIGHT(AB$2,1)+2,FALSE))</f>
        <v>#N/A</v>
      </c>
      <c r="AC77" s="38" t="e">
        <f>IF(VLOOKUP($A77,Table145[[thematic areas]:[indicator 6]],RIGHT(AC$2,1)+2,FALSE)=0,"",VLOOKUP($A77,Table145[[thematic areas]:[indicator 6]],RIGHT(AC$2,1)+2,FALSE))</f>
        <v>#N/A</v>
      </c>
      <c r="AD77" s="38" t="e">
        <f>IF(VLOOKUP($A77,Table145[[thematic areas]:[indicator 6]],RIGHT(AD$2,1)+2,FALSE)=0,"",VLOOKUP($A77,Table145[[thematic areas]:[indicator 6]],RIGHT(AD$2,1)+2,FALSE))</f>
        <v>#N/A</v>
      </c>
      <c r="AE77" s="38" t="e">
        <f>IF(VLOOKUP($A77,Table145[[thematic areas]:[indicator 6]],RIGHT(AE$2,1)+2,FALSE)=0,"",VLOOKUP($A77,Table145[[thematic areas]:[indicator 6]],RIGHT(AE$2,1)+2,FALSE))</f>
        <v>#N/A</v>
      </c>
      <c r="AF77" s="38" t="e">
        <f>IF(VLOOKUP($A77,Table145[[thematic areas]:[indicator 6]],RIGHT(AF$2,1)+2,FALSE)=0,"",VLOOKUP($A77,Table145[[thematic areas]:[indicator 6]],RIGHT(AF$2,1)+2,FALSE))</f>
        <v>#N/A</v>
      </c>
      <c r="AG77" s="38"/>
      <c r="AH77" s="1">
        <f t="shared" si="5"/>
        <v>73</v>
      </c>
      <c r="AI77" s="1">
        <f t="shared" si="4"/>
        <v>73</v>
      </c>
      <c r="AJ77" s="34" t="e">
        <f>IF(VLOOKUP(B77,Table1[[indicators]:[area]],3,FALSE)=A77,1,2)</f>
        <v>#N/A</v>
      </c>
    </row>
    <row r="78" spans="1:37" s="1" customFormat="1" x14ac:dyDescent="0.35">
      <c r="A78" s="45"/>
      <c r="B78" s="31"/>
      <c r="C78" s="34"/>
      <c r="D78" s="34"/>
      <c r="E78" s="115"/>
      <c r="F78" s="115"/>
      <c r="G78" s="47" t="str">
        <f>IF(NAPHS_table[[#This Row],[Indicador]]="","",VLOOKUP(NAPHS_table[[#This Row],[Indicador]],Table1[[indicators]:[area]],2,FALSE)&amp;NAPHS_table[[#This Row],[actividad '#2]]&amp;".")</f>
        <v/>
      </c>
      <c r="H78" s="31"/>
      <c r="I78" s="32"/>
      <c r="J78" s="34"/>
      <c r="K78" s="31"/>
      <c r="L78" s="31"/>
      <c r="M78" s="31"/>
      <c r="N78" s="31"/>
      <c r="O78" s="31" t="str">
        <f>IF(M78="","",
IF(N78="","",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78" s="35"/>
      <c r="Q78" s="35"/>
      <c r="R78" s="36"/>
      <c r="S78" s="31"/>
      <c r="T78" s="34"/>
      <c r="U78" s="34"/>
      <c r="V78" s="34"/>
      <c r="W78" s="31"/>
      <c r="X78" s="31"/>
      <c r="Y78" s="31"/>
      <c r="Z78" s="14">
        <f>_xlfn.IFNA(VLOOKUP(X78,reference_tables!$AE$2:$AF$6,2,FALSE),0%)</f>
        <v>0</v>
      </c>
      <c r="AA78" s="38" t="e">
        <f>IF(VLOOKUP($A78,Table145[[thematic areas]:[indicator 6]],RIGHT(AA$2,1)+2,FALSE)=0,"",VLOOKUP($A78,Table145[[thematic areas]:[indicator 6]],RIGHT(AA$2,1)+2,FALSE))</f>
        <v>#N/A</v>
      </c>
      <c r="AB78" s="38" t="e">
        <f>IF(VLOOKUP($A78,Table145[[thematic areas]:[indicator 6]],RIGHT(AB$2,1)+2,FALSE)=0,"",VLOOKUP($A78,Table145[[thematic areas]:[indicator 6]],RIGHT(AB$2,1)+2,FALSE))</f>
        <v>#N/A</v>
      </c>
      <c r="AC78" s="38" t="e">
        <f>IF(VLOOKUP($A78,Table145[[thematic areas]:[indicator 6]],RIGHT(AC$2,1)+2,FALSE)=0,"",VLOOKUP($A78,Table145[[thematic areas]:[indicator 6]],RIGHT(AC$2,1)+2,FALSE))</f>
        <v>#N/A</v>
      </c>
      <c r="AD78" s="38" t="e">
        <f>IF(VLOOKUP($A78,Table145[[thematic areas]:[indicator 6]],RIGHT(AD$2,1)+2,FALSE)=0,"",VLOOKUP($A78,Table145[[thematic areas]:[indicator 6]],RIGHT(AD$2,1)+2,FALSE))</f>
        <v>#N/A</v>
      </c>
      <c r="AE78" s="38" t="e">
        <f>IF(VLOOKUP($A78,Table145[[thematic areas]:[indicator 6]],RIGHT(AE$2,1)+2,FALSE)=0,"",VLOOKUP($A78,Table145[[thematic areas]:[indicator 6]],RIGHT(AE$2,1)+2,FALSE))</f>
        <v>#N/A</v>
      </c>
      <c r="AF78" s="38" t="e">
        <f>IF(VLOOKUP($A78,Table145[[thematic areas]:[indicator 6]],RIGHT(AF$2,1)+2,FALSE)=0,"",VLOOKUP($A78,Table145[[thematic areas]:[indicator 6]],RIGHT(AF$2,1)+2,FALSE))</f>
        <v>#N/A</v>
      </c>
      <c r="AG78" s="38"/>
      <c r="AH78" s="1">
        <f t="shared" si="5"/>
        <v>74</v>
      </c>
      <c r="AI78" s="1">
        <f t="shared" si="4"/>
        <v>74</v>
      </c>
      <c r="AJ78" s="34" t="e">
        <f>IF(VLOOKUP(B78,Table1[[indicators]:[area]],3,FALSE)=A78,1,2)</f>
        <v>#N/A</v>
      </c>
    </row>
    <row r="79" spans="1:37" s="1" customFormat="1" x14ac:dyDescent="0.35">
      <c r="A79" s="45"/>
      <c r="B79" s="31"/>
      <c r="C79" s="34"/>
      <c r="D79" s="34"/>
      <c r="E79" s="115"/>
      <c r="F79" s="115"/>
      <c r="G79" s="47" t="str">
        <f>IF(NAPHS_table[[#This Row],[Indicador]]="","",VLOOKUP(NAPHS_table[[#This Row],[Indicador]],Table1[[indicators]:[area]],2,FALSE)&amp;NAPHS_table[[#This Row],[actividad '#2]]&amp;".")</f>
        <v/>
      </c>
      <c r="H79" s="31"/>
      <c r="I79" s="32"/>
      <c r="J79" s="34"/>
      <c r="K79" s="31"/>
      <c r="L79" s="31"/>
      <c r="M79" s="31"/>
      <c r="N79" s="31"/>
      <c r="O79" s="31" t="str">
        <f>IF(M79="","",
IF(N79="","",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79" s="35"/>
      <c r="Q79" s="35"/>
      <c r="R79" s="36"/>
      <c r="S79" s="31"/>
      <c r="T79" s="34"/>
      <c r="U79" s="34"/>
      <c r="V79" s="34"/>
      <c r="W79" s="31"/>
      <c r="X79" s="31"/>
      <c r="Y79" s="31"/>
      <c r="Z79" s="14">
        <f>_xlfn.IFNA(VLOOKUP(X79,reference_tables!$AE$2:$AF$6,2,FALSE),0%)</f>
        <v>0</v>
      </c>
      <c r="AA79" s="38" t="e">
        <f>IF(VLOOKUP($A79,Table145[[thematic areas]:[indicator 6]],RIGHT(AA$2,1)+2,FALSE)=0,"",VLOOKUP($A79,Table145[[thematic areas]:[indicator 6]],RIGHT(AA$2,1)+2,FALSE))</f>
        <v>#N/A</v>
      </c>
      <c r="AB79" s="38" t="e">
        <f>IF(VLOOKUP($A79,Table145[[thematic areas]:[indicator 6]],RIGHT(AB$2,1)+2,FALSE)=0,"",VLOOKUP($A79,Table145[[thematic areas]:[indicator 6]],RIGHT(AB$2,1)+2,FALSE))</f>
        <v>#N/A</v>
      </c>
      <c r="AC79" s="38" t="e">
        <f>IF(VLOOKUP($A79,Table145[[thematic areas]:[indicator 6]],RIGHT(AC$2,1)+2,FALSE)=0,"",VLOOKUP($A79,Table145[[thematic areas]:[indicator 6]],RIGHT(AC$2,1)+2,FALSE))</f>
        <v>#N/A</v>
      </c>
      <c r="AD79" s="38" t="e">
        <f>IF(VLOOKUP($A79,Table145[[thematic areas]:[indicator 6]],RIGHT(AD$2,1)+2,FALSE)=0,"",VLOOKUP($A79,Table145[[thematic areas]:[indicator 6]],RIGHT(AD$2,1)+2,FALSE))</f>
        <v>#N/A</v>
      </c>
      <c r="AE79" s="38" t="e">
        <f>IF(VLOOKUP($A79,Table145[[thematic areas]:[indicator 6]],RIGHT(AE$2,1)+2,FALSE)=0,"",VLOOKUP($A79,Table145[[thematic areas]:[indicator 6]],RIGHT(AE$2,1)+2,FALSE))</f>
        <v>#N/A</v>
      </c>
      <c r="AF79" s="38" t="e">
        <f>IF(VLOOKUP($A79,Table145[[thematic areas]:[indicator 6]],RIGHT(AF$2,1)+2,FALSE)=0,"",VLOOKUP($A79,Table145[[thematic areas]:[indicator 6]],RIGHT(AF$2,1)+2,FALSE))</f>
        <v>#N/A</v>
      </c>
      <c r="AG79" s="38"/>
      <c r="AH79" s="1">
        <f t="shared" si="5"/>
        <v>75</v>
      </c>
      <c r="AI79" s="1">
        <f t="shared" si="4"/>
        <v>75</v>
      </c>
      <c r="AJ79" s="34" t="e">
        <f>IF(VLOOKUP(B79,Table1[[indicators]:[area]],3,FALSE)=A79,1,2)</f>
        <v>#N/A</v>
      </c>
    </row>
    <row r="80" spans="1:37" s="1" customFormat="1" x14ac:dyDescent="0.35">
      <c r="A80" s="45"/>
      <c r="B80" s="31"/>
      <c r="C80" s="34"/>
      <c r="D80" s="34"/>
      <c r="E80" s="115"/>
      <c r="F80" s="115"/>
      <c r="G80" s="47" t="str">
        <f>IF(NAPHS_table[[#This Row],[Indicador]]="","",VLOOKUP(NAPHS_table[[#This Row],[Indicador]],Table1[[indicators]:[area]],2,FALSE)&amp;NAPHS_table[[#This Row],[actividad '#2]]&amp;".")</f>
        <v/>
      </c>
      <c r="H80" s="31"/>
      <c r="I80" s="32"/>
      <c r="J80" s="34"/>
      <c r="K80" s="31"/>
      <c r="L80" s="31"/>
      <c r="M80" s="31"/>
      <c r="N80" s="31"/>
      <c r="O80" s="31" t="str">
        <f>IF(M80="","",
IF(N80="","",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80" s="35"/>
      <c r="Q80" s="35"/>
      <c r="R80" s="36"/>
      <c r="S80" s="31"/>
      <c r="T80" s="34"/>
      <c r="U80" s="34"/>
      <c r="V80" s="34"/>
      <c r="W80" s="31"/>
      <c r="X80" s="31"/>
      <c r="Y80" s="31"/>
      <c r="Z80" s="14">
        <f>_xlfn.IFNA(VLOOKUP(X80,reference_tables!$AE$2:$AF$6,2,FALSE),0%)</f>
        <v>0</v>
      </c>
      <c r="AA80" s="38" t="e">
        <f>IF(VLOOKUP($A80,Table145[[thematic areas]:[indicator 6]],RIGHT(AA$2,1)+2,FALSE)=0,"",VLOOKUP($A80,Table145[[thematic areas]:[indicator 6]],RIGHT(AA$2,1)+2,FALSE))</f>
        <v>#N/A</v>
      </c>
      <c r="AB80" s="38" t="e">
        <f>IF(VLOOKUP($A80,Table145[[thematic areas]:[indicator 6]],RIGHT(AB$2,1)+2,FALSE)=0,"",VLOOKUP($A80,Table145[[thematic areas]:[indicator 6]],RIGHT(AB$2,1)+2,FALSE))</f>
        <v>#N/A</v>
      </c>
      <c r="AC80" s="38" t="e">
        <f>IF(VLOOKUP($A80,Table145[[thematic areas]:[indicator 6]],RIGHT(AC$2,1)+2,FALSE)=0,"",VLOOKUP($A80,Table145[[thematic areas]:[indicator 6]],RIGHT(AC$2,1)+2,FALSE))</f>
        <v>#N/A</v>
      </c>
      <c r="AD80" s="38" t="e">
        <f>IF(VLOOKUP($A80,Table145[[thematic areas]:[indicator 6]],RIGHT(AD$2,1)+2,FALSE)=0,"",VLOOKUP($A80,Table145[[thematic areas]:[indicator 6]],RIGHT(AD$2,1)+2,FALSE))</f>
        <v>#N/A</v>
      </c>
      <c r="AE80" s="38" t="e">
        <f>IF(VLOOKUP($A80,Table145[[thematic areas]:[indicator 6]],RIGHT(AE$2,1)+2,FALSE)=0,"",VLOOKUP($A80,Table145[[thematic areas]:[indicator 6]],RIGHT(AE$2,1)+2,FALSE))</f>
        <v>#N/A</v>
      </c>
      <c r="AF80" s="38" t="e">
        <f>IF(VLOOKUP($A80,Table145[[thematic areas]:[indicator 6]],RIGHT(AF$2,1)+2,FALSE)=0,"",VLOOKUP($A80,Table145[[thematic areas]:[indicator 6]],RIGHT(AF$2,1)+2,FALSE))</f>
        <v>#N/A</v>
      </c>
      <c r="AG80" s="38"/>
      <c r="AH80" s="1">
        <f t="shared" si="5"/>
        <v>76</v>
      </c>
      <c r="AI80" s="1">
        <f t="shared" si="4"/>
        <v>76</v>
      </c>
      <c r="AJ80" s="34" t="e">
        <f>IF(VLOOKUP(B80,Table1[[indicators]:[area]],3,FALSE)=A80,1,2)</f>
        <v>#N/A</v>
      </c>
    </row>
    <row r="81" spans="1:36" s="1" customFormat="1" x14ac:dyDescent="0.35">
      <c r="A81" s="45"/>
      <c r="B81" s="31"/>
      <c r="C81" s="34"/>
      <c r="D81" s="34"/>
      <c r="E81" s="115"/>
      <c r="F81" s="115"/>
      <c r="G81" s="47" t="str">
        <f>IF(NAPHS_table[[#This Row],[Indicador]]="","",VLOOKUP(NAPHS_table[[#This Row],[Indicador]],Table1[[indicators]:[area]],2,FALSE)&amp;NAPHS_table[[#This Row],[actividad '#2]]&amp;".")</f>
        <v/>
      </c>
      <c r="H81" s="31"/>
      <c r="I81" s="32"/>
      <c r="J81" s="34"/>
      <c r="K81" s="31"/>
      <c r="L81" s="31"/>
      <c r="M81" s="31"/>
      <c r="N81" s="31"/>
      <c r="O81" s="31" t="str">
        <f>IF(M81="","",
IF(N81="","",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81" s="35"/>
      <c r="Q81" s="35"/>
      <c r="R81" s="36"/>
      <c r="S81" s="31"/>
      <c r="T81" s="34"/>
      <c r="U81" s="34"/>
      <c r="V81" s="34"/>
      <c r="W81" s="31"/>
      <c r="X81" s="31"/>
      <c r="Y81" s="31"/>
      <c r="Z81" s="14">
        <f>_xlfn.IFNA(VLOOKUP(X81,reference_tables!$AE$2:$AF$6,2,FALSE),0%)</f>
        <v>0</v>
      </c>
      <c r="AA81" s="38" t="e">
        <f>IF(VLOOKUP($A81,Table145[[thematic areas]:[indicator 6]],RIGHT(AA$2,1)+2,FALSE)=0,"",VLOOKUP($A81,Table145[[thematic areas]:[indicator 6]],RIGHT(AA$2,1)+2,FALSE))</f>
        <v>#N/A</v>
      </c>
      <c r="AB81" s="38" t="e">
        <f>IF(VLOOKUP($A81,Table145[[thematic areas]:[indicator 6]],RIGHT(AB$2,1)+2,FALSE)=0,"",VLOOKUP($A81,Table145[[thematic areas]:[indicator 6]],RIGHT(AB$2,1)+2,FALSE))</f>
        <v>#N/A</v>
      </c>
      <c r="AC81" s="38" t="e">
        <f>IF(VLOOKUP($A81,Table145[[thematic areas]:[indicator 6]],RIGHT(AC$2,1)+2,FALSE)=0,"",VLOOKUP($A81,Table145[[thematic areas]:[indicator 6]],RIGHT(AC$2,1)+2,FALSE))</f>
        <v>#N/A</v>
      </c>
      <c r="AD81" s="38" t="e">
        <f>IF(VLOOKUP($A81,Table145[[thematic areas]:[indicator 6]],RIGHT(AD$2,1)+2,FALSE)=0,"",VLOOKUP($A81,Table145[[thematic areas]:[indicator 6]],RIGHT(AD$2,1)+2,FALSE))</f>
        <v>#N/A</v>
      </c>
      <c r="AE81" s="38" t="e">
        <f>IF(VLOOKUP($A81,Table145[[thematic areas]:[indicator 6]],RIGHT(AE$2,1)+2,FALSE)=0,"",VLOOKUP($A81,Table145[[thematic areas]:[indicator 6]],RIGHT(AE$2,1)+2,FALSE))</f>
        <v>#N/A</v>
      </c>
      <c r="AF81" s="38" t="e">
        <f>IF(VLOOKUP($A81,Table145[[thematic areas]:[indicator 6]],RIGHT(AF$2,1)+2,FALSE)=0,"",VLOOKUP($A81,Table145[[thematic areas]:[indicator 6]],RIGHT(AF$2,1)+2,FALSE))</f>
        <v>#N/A</v>
      </c>
      <c r="AG81" s="38"/>
      <c r="AH81" s="1">
        <f t="shared" si="5"/>
        <v>77</v>
      </c>
      <c r="AI81" s="1">
        <f t="shared" si="4"/>
        <v>77</v>
      </c>
      <c r="AJ81" s="34" t="e">
        <f>IF(VLOOKUP(B81,Table1[[indicators]:[area]],3,FALSE)=A81,1,2)</f>
        <v>#N/A</v>
      </c>
    </row>
    <row r="82" spans="1:36" s="1" customFormat="1" x14ac:dyDescent="0.35">
      <c r="A82" s="45"/>
      <c r="B82" s="31"/>
      <c r="C82" s="34"/>
      <c r="D82" s="34"/>
      <c r="E82" s="115"/>
      <c r="F82" s="115"/>
      <c r="G82" s="47" t="str">
        <f>IF(NAPHS_table[[#This Row],[Indicador]]="","",VLOOKUP(NAPHS_table[[#This Row],[Indicador]],Table1[[indicators]:[area]],2,FALSE)&amp;NAPHS_table[[#This Row],[actividad '#2]]&amp;".")</f>
        <v/>
      </c>
      <c r="H82" s="31"/>
      <c r="I82" s="32"/>
      <c r="J82" s="34"/>
      <c r="K82" s="31"/>
      <c r="L82" s="31"/>
      <c r="M82" s="31"/>
      <c r="N82" s="31"/>
      <c r="O82" s="31" t="str">
        <f>IF(M82="","",
IF(N82="","",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82" s="35"/>
      <c r="Q82" s="35"/>
      <c r="R82" s="36"/>
      <c r="S82" s="31"/>
      <c r="T82" s="34"/>
      <c r="U82" s="34"/>
      <c r="V82" s="34"/>
      <c r="W82" s="31"/>
      <c r="X82" s="31"/>
      <c r="Y82" s="31"/>
      <c r="Z82" s="14">
        <f>_xlfn.IFNA(VLOOKUP(X82,reference_tables!$AE$2:$AF$6,2,FALSE),0%)</f>
        <v>0</v>
      </c>
      <c r="AA82" s="38" t="e">
        <f>IF(VLOOKUP($A82,Table145[[thematic areas]:[indicator 6]],RIGHT(AA$2,1)+2,FALSE)=0,"",VLOOKUP($A82,Table145[[thematic areas]:[indicator 6]],RIGHT(AA$2,1)+2,FALSE))</f>
        <v>#N/A</v>
      </c>
      <c r="AB82" s="38" t="e">
        <f>IF(VLOOKUP($A82,Table145[[thematic areas]:[indicator 6]],RIGHT(AB$2,1)+2,FALSE)=0,"",VLOOKUP($A82,Table145[[thematic areas]:[indicator 6]],RIGHT(AB$2,1)+2,FALSE))</f>
        <v>#N/A</v>
      </c>
      <c r="AC82" s="38" t="e">
        <f>IF(VLOOKUP($A82,Table145[[thematic areas]:[indicator 6]],RIGHT(AC$2,1)+2,FALSE)=0,"",VLOOKUP($A82,Table145[[thematic areas]:[indicator 6]],RIGHT(AC$2,1)+2,FALSE))</f>
        <v>#N/A</v>
      </c>
      <c r="AD82" s="38" t="e">
        <f>IF(VLOOKUP($A82,Table145[[thematic areas]:[indicator 6]],RIGHT(AD$2,1)+2,FALSE)=0,"",VLOOKUP($A82,Table145[[thematic areas]:[indicator 6]],RIGHT(AD$2,1)+2,FALSE))</f>
        <v>#N/A</v>
      </c>
      <c r="AE82" s="38" t="e">
        <f>IF(VLOOKUP($A82,Table145[[thematic areas]:[indicator 6]],RIGHT(AE$2,1)+2,FALSE)=0,"",VLOOKUP($A82,Table145[[thematic areas]:[indicator 6]],RIGHT(AE$2,1)+2,FALSE))</f>
        <v>#N/A</v>
      </c>
      <c r="AF82" s="38" t="e">
        <f>IF(VLOOKUP($A82,Table145[[thematic areas]:[indicator 6]],RIGHT(AF$2,1)+2,FALSE)=0,"",VLOOKUP($A82,Table145[[thematic areas]:[indicator 6]],RIGHT(AF$2,1)+2,FALSE))</f>
        <v>#N/A</v>
      </c>
      <c r="AG82" s="38"/>
      <c r="AH82" s="1">
        <f t="shared" si="5"/>
        <v>78</v>
      </c>
      <c r="AI82" s="1">
        <f t="shared" si="4"/>
        <v>78</v>
      </c>
      <c r="AJ82" s="34" t="e">
        <f>IF(VLOOKUP(B82,Table1[[indicators]:[area]],3,FALSE)=A82,1,2)</f>
        <v>#N/A</v>
      </c>
    </row>
    <row r="83" spans="1:36" s="1" customFormat="1" x14ac:dyDescent="0.35">
      <c r="A83" s="45"/>
      <c r="B83" s="31"/>
      <c r="C83" s="34"/>
      <c r="D83" s="34"/>
      <c r="E83" s="115"/>
      <c r="F83" s="115"/>
      <c r="G83" s="47" t="str">
        <f>IF(NAPHS_table[[#This Row],[Indicador]]="","",VLOOKUP(NAPHS_table[[#This Row],[Indicador]],Table1[[indicators]:[area]],2,FALSE)&amp;NAPHS_table[[#This Row],[actividad '#2]]&amp;".")</f>
        <v/>
      </c>
      <c r="H83" s="31"/>
      <c r="I83" s="32"/>
      <c r="J83" s="34"/>
      <c r="K83" s="31"/>
      <c r="L83" s="31"/>
      <c r="M83" s="31"/>
      <c r="N83" s="31"/>
      <c r="O83" s="31" t="str">
        <f>IF(M83="","",
IF(N83="","",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83" s="35"/>
      <c r="Q83" s="35"/>
      <c r="R83" s="36"/>
      <c r="S83" s="31"/>
      <c r="T83" s="34"/>
      <c r="U83" s="34"/>
      <c r="V83" s="34"/>
      <c r="W83" s="31"/>
      <c r="X83" s="31"/>
      <c r="Y83" s="31"/>
      <c r="Z83" s="14">
        <f>_xlfn.IFNA(VLOOKUP(X83,reference_tables!$AE$2:$AF$6,2,FALSE),0%)</f>
        <v>0</v>
      </c>
      <c r="AA83" s="38" t="e">
        <f>IF(VLOOKUP($A83,Table145[[thematic areas]:[indicator 6]],RIGHT(AA$2,1)+2,FALSE)=0,"",VLOOKUP($A83,Table145[[thematic areas]:[indicator 6]],RIGHT(AA$2,1)+2,FALSE))</f>
        <v>#N/A</v>
      </c>
      <c r="AB83" s="38" t="e">
        <f>IF(VLOOKUP($A83,Table145[[thematic areas]:[indicator 6]],RIGHT(AB$2,1)+2,FALSE)=0,"",VLOOKUP($A83,Table145[[thematic areas]:[indicator 6]],RIGHT(AB$2,1)+2,FALSE))</f>
        <v>#N/A</v>
      </c>
      <c r="AC83" s="38" t="e">
        <f>IF(VLOOKUP($A83,Table145[[thematic areas]:[indicator 6]],RIGHT(AC$2,1)+2,FALSE)=0,"",VLOOKUP($A83,Table145[[thematic areas]:[indicator 6]],RIGHT(AC$2,1)+2,FALSE))</f>
        <v>#N/A</v>
      </c>
      <c r="AD83" s="38" t="e">
        <f>IF(VLOOKUP($A83,Table145[[thematic areas]:[indicator 6]],RIGHT(AD$2,1)+2,FALSE)=0,"",VLOOKUP($A83,Table145[[thematic areas]:[indicator 6]],RIGHT(AD$2,1)+2,FALSE))</f>
        <v>#N/A</v>
      </c>
      <c r="AE83" s="38" t="e">
        <f>IF(VLOOKUP($A83,Table145[[thematic areas]:[indicator 6]],RIGHT(AE$2,1)+2,FALSE)=0,"",VLOOKUP($A83,Table145[[thematic areas]:[indicator 6]],RIGHT(AE$2,1)+2,FALSE))</f>
        <v>#N/A</v>
      </c>
      <c r="AF83" s="38" t="e">
        <f>IF(VLOOKUP($A83,Table145[[thematic areas]:[indicator 6]],RIGHT(AF$2,1)+2,FALSE)=0,"",VLOOKUP($A83,Table145[[thematic areas]:[indicator 6]],RIGHT(AF$2,1)+2,FALSE))</f>
        <v>#N/A</v>
      </c>
      <c r="AG83" s="38"/>
      <c r="AH83" s="1">
        <f t="shared" si="5"/>
        <v>79</v>
      </c>
      <c r="AI83" s="1">
        <f t="shared" si="4"/>
        <v>79</v>
      </c>
      <c r="AJ83" s="34" t="e">
        <f>IF(VLOOKUP(B83,Table1[[indicators]:[area]],3,FALSE)=A83,1,2)</f>
        <v>#N/A</v>
      </c>
    </row>
    <row r="84" spans="1:36" s="1" customFormat="1" x14ac:dyDescent="0.35">
      <c r="A84" s="45"/>
      <c r="B84" s="31"/>
      <c r="C84" s="34"/>
      <c r="D84" s="34"/>
      <c r="E84" s="115"/>
      <c r="F84" s="115"/>
      <c r="G84" s="47" t="str">
        <f>IF(NAPHS_table[[#This Row],[Indicador]]="","",VLOOKUP(NAPHS_table[[#This Row],[Indicador]],Table1[[indicators]:[area]],2,FALSE)&amp;NAPHS_table[[#This Row],[actividad '#2]]&amp;".")</f>
        <v/>
      </c>
      <c r="H84" s="31"/>
      <c r="I84" s="32"/>
      <c r="J84" s="34"/>
      <c r="K84" s="31"/>
      <c r="L84" s="31"/>
      <c r="M84" s="31"/>
      <c r="N84" s="31"/>
      <c r="O84" s="31" t="str">
        <f>IF(M84="","",
IF(N84="","",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84" s="35"/>
      <c r="Q84" s="35"/>
      <c r="R84" s="36"/>
      <c r="S84" s="31"/>
      <c r="T84" s="34"/>
      <c r="U84" s="34"/>
      <c r="V84" s="34"/>
      <c r="W84" s="31"/>
      <c r="X84" s="31"/>
      <c r="Y84" s="31"/>
      <c r="Z84" s="14">
        <f>_xlfn.IFNA(VLOOKUP(X84,reference_tables!$AE$2:$AF$6,2,FALSE),0%)</f>
        <v>0</v>
      </c>
      <c r="AA84" s="38" t="e">
        <f>IF(VLOOKUP($A84,Table145[[thematic areas]:[indicator 6]],RIGHT(AA$2,1)+2,FALSE)=0,"",VLOOKUP($A84,Table145[[thematic areas]:[indicator 6]],RIGHT(AA$2,1)+2,FALSE))</f>
        <v>#N/A</v>
      </c>
      <c r="AB84" s="38" t="e">
        <f>IF(VLOOKUP($A84,Table145[[thematic areas]:[indicator 6]],RIGHT(AB$2,1)+2,FALSE)=0,"",VLOOKUP($A84,Table145[[thematic areas]:[indicator 6]],RIGHT(AB$2,1)+2,FALSE))</f>
        <v>#N/A</v>
      </c>
      <c r="AC84" s="38" t="e">
        <f>IF(VLOOKUP($A84,Table145[[thematic areas]:[indicator 6]],RIGHT(AC$2,1)+2,FALSE)=0,"",VLOOKUP($A84,Table145[[thematic areas]:[indicator 6]],RIGHT(AC$2,1)+2,FALSE))</f>
        <v>#N/A</v>
      </c>
      <c r="AD84" s="38" t="e">
        <f>IF(VLOOKUP($A84,Table145[[thematic areas]:[indicator 6]],RIGHT(AD$2,1)+2,FALSE)=0,"",VLOOKUP($A84,Table145[[thematic areas]:[indicator 6]],RIGHT(AD$2,1)+2,FALSE))</f>
        <v>#N/A</v>
      </c>
      <c r="AE84" s="38" t="e">
        <f>IF(VLOOKUP($A84,Table145[[thematic areas]:[indicator 6]],RIGHT(AE$2,1)+2,FALSE)=0,"",VLOOKUP($A84,Table145[[thematic areas]:[indicator 6]],RIGHT(AE$2,1)+2,FALSE))</f>
        <v>#N/A</v>
      </c>
      <c r="AF84" s="38" t="e">
        <f>IF(VLOOKUP($A84,Table145[[thematic areas]:[indicator 6]],RIGHT(AF$2,1)+2,FALSE)=0,"",VLOOKUP($A84,Table145[[thematic areas]:[indicator 6]],RIGHT(AF$2,1)+2,FALSE))</f>
        <v>#N/A</v>
      </c>
      <c r="AG84" s="38"/>
      <c r="AH84" s="1">
        <f t="shared" si="5"/>
        <v>80</v>
      </c>
      <c r="AI84" s="1">
        <f t="shared" si="4"/>
        <v>80</v>
      </c>
      <c r="AJ84" s="34" t="e">
        <f>IF(VLOOKUP(B84,Table1[[indicators]:[area]],3,FALSE)=A84,1,2)</f>
        <v>#N/A</v>
      </c>
    </row>
    <row r="85" spans="1:36" s="1" customFormat="1" x14ac:dyDescent="0.35">
      <c r="A85" s="45"/>
      <c r="B85" s="31"/>
      <c r="C85" s="34"/>
      <c r="D85" s="34"/>
      <c r="E85" s="115"/>
      <c r="F85" s="115"/>
      <c r="G85" s="47" t="str">
        <f>IF(NAPHS_table[[#This Row],[Indicador]]="","",VLOOKUP(NAPHS_table[[#This Row],[Indicador]],Table1[[indicators]:[area]],2,FALSE)&amp;NAPHS_table[[#This Row],[actividad '#2]]&amp;".")</f>
        <v/>
      </c>
      <c r="H85" s="31"/>
      <c r="I85" s="32"/>
      <c r="J85" s="34"/>
      <c r="K85" s="31"/>
      <c r="L85" s="31"/>
      <c r="M85" s="31"/>
      <c r="N85" s="31"/>
      <c r="O85" s="31" t="str">
        <f>IF(M85="","",
IF(N85="","",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85" s="35"/>
      <c r="Q85" s="35"/>
      <c r="R85" s="36"/>
      <c r="S85" s="31"/>
      <c r="T85" s="34"/>
      <c r="U85" s="34"/>
      <c r="V85" s="34"/>
      <c r="W85" s="31"/>
      <c r="X85" s="31"/>
      <c r="Y85" s="31"/>
      <c r="Z85" s="14">
        <f>_xlfn.IFNA(VLOOKUP(X85,reference_tables!$AE$2:$AF$6,2,FALSE),0%)</f>
        <v>0</v>
      </c>
      <c r="AA85" s="38" t="e">
        <f>IF(VLOOKUP($A85,Table145[[thematic areas]:[indicator 6]],RIGHT(AA$2,1)+2,FALSE)=0,"",VLOOKUP($A85,Table145[[thematic areas]:[indicator 6]],RIGHT(AA$2,1)+2,FALSE))</f>
        <v>#N/A</v>
      </c>
      <c r="AB85" s="38" t="e">
        <f>IF(VLOOKUP($A85,Table145[[thematic areas]:[indicator 6]],RIGHT(AB$2,1)+2,FALSE)=0,"",VLOOKUP($A85,Table145[[thematic areas]:[indicator 6]],RIGHT(AB$2,1)+2,FALSE))</f>
        <v>#N/A</v>
      </c>
      <c r="AC85" s="38" t="e">
        <f>IF(VLOOKUP($A85,Table145[[thematic areas]:[indicator 6]],RIGHT(AC$2,1)+2,FALSE)=0,"",VLOOKUP($A85,Table145[[thematic areas]:[indicator 6]],RIGHT(AC$2,1)+2,FALSE))</f>
        <v>#N/A</v>
      </c>
      <c r="AD85" s="38" t="e">
        <f>IF(VLOOKUP($A85,Table145[[thematic areas]:[indicator 6]],RIGHT(AD$2,1)+2,FALSE)=0,"",VLOOKUP($A85,Table145[[thematic areas]:[indicator 6]],RIGHT(AD$2,1)+2,FALSE))</f>
        <v>#N/A</v>
      </c>
      <c r="AE85" s="38" t="e">
        <f>IF(VLOOKUP($A85,Table145[[thematic areas]:[indicator 6]],RIGHT(AE$2,1)+2,FALSE)=0,"",VLOOKUP($A85,Table145[[thematic areas]:[indicator 6]],RIGHT(AE$2,1)+2,FALSE))</f>
        <v>#N/A</v>
      </c>
      <c r="AF85" s="38" t="e">
        <f>IF(VLOOKUP($A85,Table145[[thematic areas]:[indicator 6]],RIGHT(AF$2,1)+2,FALSE)=0,"",VLOOKUP($A85,Table145[[thematic areas]:[indicator 6]],RIGHT(AF$2,1)+2,FALSE))</f>
        <v>#N/A</v>
      </c>
      <c r="AG85" s="38"/>
      <c r="AH85" s="1">
        <f t="shared" si="5"/>
        <v>81</v>
      </c>
      <c r="AI85" s="1">
        <f t="shared" si="4"/>
        <v>81</v>
      </c>
      <c r="AJ85" s="34" t="e">
        <f>IF(VLOOKUP(B85,Table1[[indicators]:[area]],3,FALSE)=A85,1,2)</f>
        <v>#N/A</v>
      </c>
    </row>
    <row r="86" spans="1:36" s="1" customFormat="1" x14ac:dyDescent="0.35">
      <c r="A86" s="45"/>
      <c r="B86" s="31"/>
      <c r="C86" s="34"/>
      <c r="D86" s="34"/>
      <c r="E86" s="115"/>
      <c r="F86" s="115"/>
      <c r="G86" s="47" t="str">
        <f>IF(NAPHS_table[[#This Row],[Indicador]]="","",VLOOKUP(NAPHS_table[[#This Row],[Indicador]],Table1[[indicators]:[area]],2,FALSE)&amp;NAPHS_table[[#This Row],[actividad '#2]]&amp;".")</f>
        <v/>
      </c>
      <c r="H86" s="31"/>
      <c r="I86" s="32"/>
      <c r="J86" s="34"/>
      <c r="K86" s="31"/>
      <c r="L86" s="31"/>
      <c r="M86" s="31"/>
      <c r="N86" s="31"/>
      <c r="O86" s="31" t="str">
        <f>IF(M86="","",
IF(N86="","",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86" s="35"/>
      <c r="Q86" s="35"/>
      <c r="R86" s="36"/>
      <c r="S86" s="31"/>
      <c r="T86" s="34"/>
      <c r="U86" s="34"/>
      <c r="V86" s="34"/>
      <c r="W86" s="31"/>
      <c r="X86" s="31"/>
      <c r="Y86" s="31"/>
      <c r="Z86" s="14">
        <f>_xlfn.IFNA(VLOOKUP(X86,reference_tables!$AE$2:$AF$6,2,FALSE),0%)</f>
        <v>0</v>
      </c>
      <c r="AA86" s="38" t="e">
        <f>IF(VLOOKUP($A86,Table145[[thematic areas]:[indicator 6]],RIGHT(AA$2,1)+2,FALSE)=0,"",VLOOKUP($A86,Table145[[thematic areas]:[indicator 6]],RIGHT(AA$2,1)+2,FALSE))</f>
        <v>#N/A</v>
      </c>
      <c r="AB86" s="38" t="e">
        <f>IF(VLOOKUP($A86,Table145[[thematic areas]:[indicator 6]],RIGHT(AB$2,1)+2,FALSE)=0,"",VLOOKUP($A86,Table145[[thematic areas]:[indicator 6]],RIGHT(AB$2,1)+2,FALSE))</f>
        <v>#N/A</v>
      </c>
      <c r="AC86" s="38" t="e">
        <f>IF(VLOOKUP($A86,Table145[[thematic areas]:[indicator 6]],RIGHT(AC$2,1)+2,FALSE)=0,"",VLOOKUP($A86,Table145[[thematic areas]:[indicator 6]],RIGHT(AC$2,1)+2,FALSE))</f>
        <v>#N/A</v>
      </c>
      <c r="AD86" s="38" t="e">
        <f>IF(VLOOKUP($A86,Table145[[thematic areas]:[indicator 6]],RIGHT(AD$2,1)+2,FALSE)=0,"",VLOOKUP($A86,Table145[[thematic areas]:[indicator 6]],RIGHT(AD$2,1)+2,FALSE))</f>
        <v>#N/A</v>
      </c>
      <c r="AE86" s="38" t="e">
        <f>IF(VLOOKUP($A86,Table145[[thematic areas]:[indicator 6]],RIGHT(AE$2,1)+2,FALSE)=0,"",VLOOKUP($A86,Table145[[thematic areas]:[indicator 6]],RIGHT(AE$2,1)+2,FALSE))</f>
        <v>#N/A</v>
      </c>
      <c r="AF86" s="38" t="e">
        <f>IF(VLOOKUP($A86,Table145[[thematic areas]:[indicator 6]],RIGHT(AF$2,1)+2,FALSE)=0,"",VLOOKUP($A86,Table145[[thematic areas]:[indicator 6]],RIGHT(AF$2,1)+2,FALSE))</f>
        <v>#N/A</v>
      </c>
      <c r="AG86" s="38"/>
      <c r="AH86" s="1">
        <f t="shared" si="5"/>
        <v>82</v>
      </c>
      <c r="AI86" s="1">
        <f t="shared" si="4"/>
        <v>82</v>
      </c>
      <c r="AJ86" s="34" t="e">
        <f>IF(VLOOKUP(B86,Table1[[indicators]:[area]],3,FALSE)=A86,1,2)</f>
        <v>#N/A</v>
      </c>
    </row>
    <row r="87" spans="1:36" s="1" customFormat="1" x14ac:dyDescent="0.35">
      <c r="A87" s="45"/>
      <c r="B87" s="31"/>
      <c r="C87" s="34"/>
      <c r="D87" s="34"/>
      <c r="E87" s="115"/>
      <c r="F87" s="115"/>
      <c r="G87" s="47" t="str">
        <f>IF(NAPHS_table[[#This Row],[Indicador]]="","",VLOOKUP(NAPHS_table[[#This Row],[Indicador]],Table1[[indicators]:[area]],2,FALSE)&amp;NAPHS_table[[#This Row],[actividad '#2]]&amp;".")</f>
        <v/>
      </c>
      <c r="H87" s="31"/>
      <c r="I87" s="32"/>
      <c r="J87" s="34"/>
      <c r="K87" s="31"/>
      <c r="L87" s="31"/>
      <c r="M87" s="31"/>
      <c r="N87" s="31"/>
      <c r="O87" s="31" t="str">
        <f>IF(M87="","",
IF(N87="","",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87" s="35"/>
      <c r="Q87" s="35"/>
      <c r="R87" s="36"/>
      <c r="S87" s="31"/>
      <c r="T87" s="34"/>
      <c r="U87" s="34"/>
      <c r="V87" s="34"/>
      <c r="W87" s="31"/>
      <c r="X87" s="31"/>
      <c r="Y87" s="31"/>
      <c r="Z87" s="14">
        <f>_xlfn.IFNA(VLOOKUP(X87,reference_tables!$AE$2:$AF$6,2,FALSE),0%)</f>
        <v>0</v>
      </c>
      <c r="AA87" s="38" t="e">
        <f>IF(VLOOKUP($A87,Table145[[thematic areas]:[indicator 6]],RIGHT(AA$2,1)+2,FALSE)=0,"",VLOOKUP($A87,Table145[[thematic areas]:[indicator 6]],RIGHT(AA$2,1)+2,FALSE))</f>
        <v>#N/A</v>
      </c>
      <c r="AB87" s="38" t="e">
        <f>IF(VLOOKUP($A87,Table145[[thematic areas]:[indicator 6]],RIGHT(AB$2,1)+2,FALSE)=0,"",VLOOKUP($A87,Table145[[thematic areas]:[indicator 6]],RIGHT(AB$2,1)+2,FALSE))</f>
        <v>#N/A</v>
      </c>
      <c r="AC87" s="38" t="e">
        <f>IF(VLOOKUP($A87,Table145[[thematic areas]:[indicator 6]],RIGHT(AC$2,1)+2,FALSE)=0,"",VLOOKUP($A87,Table145[[thematic areas]:[indicator 6]],RIGHT(AC$2,1)+2,FALSE))</f>
        <v>#N/A</v>
      </c>
      <c r="AD87" s="38" t="e">
        <f>IF(VLOOKUP($A87,Table145[[thematic areas]:[indicator 6]],RIGHT(AD$2,1)+2,FALSE)=0,"",VLOOKUP($A87,Table145[[thematic areas]:[indicator 6]],RIGHT(AD$2,1)+2,FALSE))</f>
        <v>#N/A</v>
      </c>
      <c r="AE87" s="38" t="e">
        <f>IF(VLOOKUP($A87,Table145[[thematic areas]:[indicator 6]],RIGHT(AE$2,1)+2,FALSE)=0,"",VLOOKUP($A87,Table145[[thematic areas]:[indicator 6]],RIGHT(AE$2,1)+2,FALSE))</f>
        <v>#N/A</v>
      </c>
      <c r="AF87" s="38" t="e">
        <f>IF(VLOOKUP($A87,Table145[[thematic areas]:[indicator 6]],RIGHT(AF$2,1)+2,FALSE)=0,"",VLOOKUP($A87,Table145[[thematic areas]:[indicator 6]],RIGHT(AF$2,1)+2,FALSE))</f>
        <v>#N/A</v>
      </c>
      <c r="AG87" s="38"/>
      <c r="AH87" s="1">
        <f t="shared" si="5"/>
        <v>83</v>
      </c>
      <c r="AI87" s="1">
        <f t="shared" si="4"/>
        <v>83</v>
      </c>
      <c r="AJ87" s="34" t="e">
        <f>IF(VLOOKUP(B87,Table1[[indicators]:[area]],3,FALSE)=A87,1,2)</f>
        <v>#N/A</v>
      </c>
    </row>
    <row r="88" spans="1:36" s="1" customFormat="1" x14ac:dyDescent="0.35">
      <c r="A88" s="45"/>
      <c r="B88" s="31"/>
      <c r="C88" s="34"/>
      <c r="D88" s="34"/>
      <c r="E88" s="115"/>
      <c r="F88" s="115"/>
      <c r="G88" s="47" t="str">
        <f>IF(NAPHS_table[[#This Row],[Indicador]]="","",VLOOKUP(NAPHS_table[[#This Row],[Indicador]],Table1[[indicators]:[area]],2,FALSE)&amp;NAPHS_table[[#This Row],[actividad '#2]]&amp;".")</f>
        <v/>
      </c>
      <c r="H88" s="31"/>
      <c r="I88" s="32"/>
      <c r="J88" s="34"/>
      <c r="K88" s="31"/>
      <c r="L88" s="31"/>
      <c r="M88" s="31"/>
      <c r="N88" s="31"/>
      <c r="O88" s="31" t="str">
        <f>IF(M88="","",
IF(N88="","",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88" s="35"/>
      <c r="Q88" s="35"/>
      <c r="R88" s="36"/>
      <c r="S88" s="31"/>
      <c r="T88" s="34"/>
      <c r="U88" s="34"/>
      <c r="V88" s="34"/>
      <c r="W88" s="31"/>
      <c r="X88" s="31"/>
      <c r="Y88" s="31"/>
      <c r="Z88" s="14">
        <f>_xlfn.IFNA(VLOOKUP(X88,reference_tables!$AE$2:$AF$6,2,FALSE),0%)</f>
        <v>0</v>
      </c>
      <c r="AA88" s="38" t="e">
        <f>IF(VLOOKUP($A88,Table145[[thematic areas]:[indicator 6]],RIGHT(AA$2,1)+2,FALSE)=0,"",VLOOKUP($A88,Table145[[thematic areas]:[indicator 6]],RIGHT(AA$2,1)+2,FALSE))</f>
        <v>#N/A</v>
      </c>
      <c r="AB88" s="38" t="e">
        <f>IF(VLOOKUP($A88,Table145[[thematic areas]:[indicator 6]],RIGHT(AB$2,1)+2,FALSE)=0,"",VLOOKUP($A88,Table145[[thematic areas]:[indicator 6]],RIGHT(AB$2,1)+2,FALSE))</f>
        <v>#N/A</v>
      </c>
      <c r="AC88" s="38" t="e">
        <f>IF(VLOOKUP($A88,Table145[[thematic areas]:[indicator 6]],RIGHT(AC$2,1)+2,FALSE)=0,"",VLOOKUP($A88,Table145[[thematic areas]:[indicator 6]],RIGHT(AC$2,1)+2,FALSE))</f>
        <v>#N/A</v>
      </c>
      <c r="AD88" s="38" t="e">
        <f>IF(VLOOKUP($A88,Table145[[thematic areas]:[indicator 6]],RIGHT(AD$2,1)+2,FALSE)=0,"",VLOOKUP($A88,Table145[[thematic areas]:[indicator 6]],RIGHT(AD$2,1)+2,FALSE))</f>
        <v>#N/A</v>
      </c>
      <c r="AE88" s="38" t="e">
        <f>IF(VLOOKUP($A88,Table145[[thematic areas]:[indicator 6]],RIGHT(AE$2,1)+2,FALSE)=0,"",VLOOKUP($A88,Table145[[thematic areas]:[indicator 6]],RIGHT(AE$2,1)+2,FALSE))</f>
        <v>#N/A</v>
      </c>
      <c r="AF88" s="38" t="e">
        <f>IF(VLOOKUP($A88,Table145[[thematic areas]:[indicator 6]],RIGHT(AF$2,1)+2,FALSE)=0,"",VLOOKUP($A88,Table145[[thematic areas]:[indicator 6]],RIGHT(AF$2,1)+2,FALSE))</f>
        <v>#N/A</v>
      </c>
      <c r="AG88" s="38"/>
      <c r="AH88" s="1">
        <f t="shared" si="5"/>
        <v>84</v>
      </c>
      <c r="AI88" s="1">
        <f t="shared" si="4"/>
        <v>84</v>
      </c>
      <c r="AJ88" s="34" t="e">
        <f>IF(VLOOKUP(B88,Table1[[indicators]:[area]],3,FALSE)=A88,1,2)</f>
        <v>#N/A</v>
      </c>
    </row>
    <row r="89" spans="1:36" s="1" customFormat="1" x14ac:dyDescent="0.35">
      <c r="A89" s="45"/>
      <c r="B89" s="31"/>
      <c r="C89" s="34"/>
      <c r="D89" s="34"/>
      <c r="E89" s="115"/>
      <c r="F89" s="115"/>
      <c r="G89" s="47" t="str">
        <f>IF(NAPHS_table[[#This Row],[Indicador]]="","",VLOOKUP(NAPHS_table[[#This Row],[Indicador]],Table1[[indicators]:[area]],2,FALSE)&amp;NAPHS_table[[#This Row],[actividad '#2]]&amp;".")</f>
        <v/>
      </c>
      <c r="H89" s="31"/>
      <c r="I89" s="32"/>
      <c r="J89" s="34"/>
      <c r="K89" s="31"/>
      <c r="L89" s="31"/>
      <c r="M89" s="31"/>
      <c r="N89" s="31"/>
      <c r="O89" s="31" t="str">
        <f>IF(M89="","",
IF(N89="","",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89" s="35"/>
      <c r="Q89" s="35"/>
      <c r="R89" s="36"/>
      <c r="S89" s="31"/>
      <c r="T89" s="34"/>
      <c r="U89" s="34"/>
      <c r="V89" s="34"/>
      <c r="W89" s="31"/>
      <c r="X89" s="31"/>
      <c r="Y89" s="31"/>
      <c r="Z89" s="14">
        <f>_xlfn.IFNA(VLOOKUP(X89,reference_tables!$AE$2:$AF$6,2,FALSE),0%)</f>
        <v>0</v>
      </c>
      <c r="AA89" s="38" t="e">
        <f>IF(VLOOKUP($A89,Table145[[thematic areas]:[indicator 6]],RIGHT(AA$2,1)+2,FALSE)=0,"",VLOOKUP($A89,Table145[[thematic areas]:[indicator 6]],RIGHT(AA$2,1)+2,FALSE))</f>
        <v>#N/A</v>
      </c>
      <c r="AB89" s="38" t="e">
        <f>IF(VLOOKUP($A89,Table145[[thematic areas]:[indicator 6]],RIGHT(AB$2,1)+2,FALSE)=0,"",VLOOKUP($A89,Table145[[thematic areas]:[indicator 6]],RIGHT(AB$2,1)+2,FALSE))</f>
        <v>#N/A</v>
      </c>
      <c r="AC89" s="38" t="e">
        <f>IF(VLOOKUP($A89,Table145[[thematic areas]:[indicator 6]],RIGHT(AC$2,1)+2,FALSE)=0,"",VLOOKUP($A89,Table145[[thematic areas]:[indicator 6]],RIGHT(AC$2,1)+2,FALSE))</f>
        <v>#N/A</v>
      </c>
      <c r="AD89" s="38" t="e">
        <f>IF(VLOOKUP($A89,Table145[[thematic areas]:[indicator 6]],RIGHT(AD$2,1)+2,FALSE)=0,"",VLOOKUP($A89,Table145[[thematic areas]:[indicator 6]],RIGHT(AD$2,1)+2,FALSE))</f>
        <v>#N/A</v>
      </c>
      <c r="AE89" s="38" t="e">
        <f>IF(VLOOKUP($A89,Table145[[thematic areas]:[indicator 6]],RIGHT(AE$2,1)+2,FALSE)=0,"",VLOOKUP($A89,Table145[[thematic areas]:[indicator 6]],RIGHT(AE$2,1)+2,FALSE))</f>
        <v>#N/A</v>
      </c>
      <c r="AF89" s="38" t="e">
        <f>IF(VLOOKUP($A89,Table145[[thematic areas]:[indicator 6]],RIGHT(AF$2,1)+2,FALSE)=0,"",VLOOKUP($A89,Table145[[thematic areas]:[indicator 6]],RIGHT(AF$2,1)+2,FALSE))</f>
        <v>#N/A</v>
      </c>
      <c r="AG89" s="38"/>
      <c r="AH89" s="1">
        <f t="shared" si="5"/>
        <v>85</v>
      </c>
      <c r="AI89" s="1">
        <f t="shared" si="4"/>
        <v>85</v>
      </c>
      <c r="AJ89" s="34" t="e">
        <f>IF(VLOOKUP(B89,Table1[[indicators]:[area]],3,FALSE)=A89,1,2)</f>
        <v>#N/A</v>
      </c>
    </row>
    <row r="90" spans="1:36" s="1" customFormat="1" x14ac:dyDescent="0.35">
      <c r="A90" s="45"/>
      <c r="B90" s="31"/>
      <c r="C90" s="34"/>
      <c r="D90" s="34"/>
      <c r="E90" s="115"/>
      <c r="F90" s="115"/>
      <c r="G90" s="47" t="str">
        <f>IF(NAPHS_table[[#This Row],[Indicador]]="","",VLOOKUP(NAPHS_table[[#This Row],[Indicador]],Table1[[indicators]:[area]],2,FALSE)&amp;NAPHS_table[[#This Row],[actividad '#2]]&amp;".")</f>
        <v/>
      </c>
      <c r="H90" s="31"/>
      <c r="I90" s="32"/>
      <c r="J90" s="34"/>
      <c r="K90" s="31"/>
      <c r="L90" s="31"/>
      <c r="M90" s="31"/>
      <c r="N90" s="31"/>
      <c r="O90" s="31" t="str">
        <f>IF(M90="","",
IF(N90="","",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90" s="35"/>
      <c r="Q90" s="35"/>
      <c r="R90" s="36"/>
      <c r="S90" s="31"/>
      <c r="T90" s="34"/>
      <c r="U90" s="34"/>
      <c r="V90" s="34"/>
      <c r="W90" s="31"/>
      <c r="X90" s="31"/>
      <c r="Y90" s="31"/>
      <c r="Z90" s="14">
        <f>_xlfn.IFNA(VLOOKUP(X90,reference_tables!$AE$2:$AF$6,2,FALSE),0%)</f>
        <v>0</v>
      </c>
      <c r="AA90" s="38" t="e">
        <f>IF(VLOOKUP($A90,Table145[[thematic areas]:[indicator 6]],RIGHT(AA$2,1)+2,FALSE)=0,"",VLOOKUP($A90,Table145[[thematic areas]:[indicator 6]],RIGHT(AA$2,1)+2,FALSE))</f>
        <v>#N/A</v>
      </c>
      <c r="AB90" s="38" t="e">
        <f>IF(VLOOKUP($A90,Table145[[thematic areas]:[indicator 6]],RIGHT(AB$2,1)+2,FALSE)=0,"",VLOOKUP($A90,Table145[[thematic areas]:[indicator 6]],RIGHT(AB$2,1)+2,FALSE))</f>
        <v>#N/A</v>
      </c>
      <c r="AC90" s="38" t="e">
        <f>IF(VLOOKUP($A90,Table145[[thematic areas]:[indicator 6]],RIGHT(AC$2,1)+2,FALSE)=0,"",VLOOKUP($A90,Table145[[thematic areas]:[indicator 6]],RIGHT(AC$2,1)+2,FALSE))</f>
        <v>#N/A</v>
      </c>
      <c r="AD90" s="38" t="e">
        <f>IF(VLOOKUP($A90,Table145[[thematic areas]:[indicator 6]],RIGHT(AD$2,1)+2,FALSE)=0,"",VLOOKUP($A90,Table145[[thematic areas]:[indicator 6]],RIGHT(AD$2,1)+2,FALSE))</f>
        <v>#N/A</v>
      </c>
      <c r="AE90" s="38" t="e">
        <f>IF(VLOOKUP($A90,Table145[[thematic areas]:[indicator 6]],RIGHT(AE$2,1)+2,FALSE)=0,"",VLOOKUP($A90,Table145[[thematic areas]:[indicator 6]],RIGHT(AE$2,1)+2,FALSE))</f>
        <v>#N/A</v>
      </c>
      <c r="AF90" s="38" t="e">
        <f>IF(VLOOKUP($A90,Table145[[thematic areas]:[indicator 6]],RIGHT(AF$2,1)+2,FALSE)=0,"",VLOOKUP($A90,Table145[[thematic areas]:[indicator 6]],RIGHT(AF$2,1)+2,FALSE))</f>
        <v>#N/A</v>
      </c>
      <c r="AG90" s="38"/>
      <c r="AH90" s="1">
        <f t="shared" si="5"/>
        <v>86</v>
      </c>
      <c r="AI90" s="1">
        <f t="shared" si="4"/>
        <v>86</v>
      </c>
      <c r="AJ90" s="34" t="e">
        <f>IF(VLOOKUP(B90,Table1[[indicators]:[area]],3,FALSE)=A90,1,2)</f>
        <v>#N/A</v>
      </c>
    </row>
    <row r="91" spans="1:36" s="1" customFormat="1" x14ac:dyDescent="0.35">
      <c r="A91" s="45"/>
      <c r="B91" s="31"/>
      <c r="C91" s="34"/>
      <c r="D91" s="34"/>
      <c r="E91" s="115"/>
      <c r="F91" s="115"/>
      <c r="G91" s="47" t="str">
        <f>IF(NAPHS_table[[#This Row],[Indicador]]="","",VLOOKUP(NAPHS_table[[#This Row],[Indicador]],Table1[[indicators]:[area]],2,FALSE)&amp;NAPHS_table[[#This Row],[actividad '#2]]&amp;".")</f>
        <v/>
      </c>
      <c r="H91" s="31"/>
      <c r="I91" s="32"/>
      <c r="J91" s="34"/>
      <c r="K91" s="31"/>
      <c r="L91" s="31"/>
      <c r="M91" s="31"/>
      <c r="N91" s="31"/>
      <c r="O91" s="31" t="str">
        <f>IF(M91="","",
IF(N91="","",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91" s="35"/>
      <c r="Q91" s="35"/>
      <c r="R91" s="36"/>
      <c r="S91" s="31"/>
      <c r="T91" s="34"/>
      <c r="U91" s="34"/>
      <c r="V91" s="34"/>
      <c r="W91" s="31"/>
      <c r="X91" s="31"/>
      <c r="Y91" s="31"/>
      <c r="Z91" s="14">
        <f>_xlfn.IFNA(VLOOKUP(X91,reference_tables!$AE$2:$AF$6,2,FALSE),0%)</f>
        <v>0</v>
      </c>
      <c r="AA91" s="38" t="e">
        <f>IF(VLOOKUP($A91,Table145[[thematic areas]:[indicator 6]],RIGHT(AA$2,1)+2,FALSE)=0,"",VLOOKUP($A91,Table145[[thematic areas]:[indicator 6]],RIGHT(AA$2,1)+2,FALSE))</f>
        <v>#N/A</v>
      </c>
      <c r="AB91" s="38" t="e">
        <f>IF(VLOOKUP($A91,Table145[[thematic areas]:[indicator 6]],RIGHT(AB$2,1)+2,FALSE)=0,"",VLOOKUP($A91,Table145[[thematic areas]:[indicator 6]],RIGHT(AB$2,1)+2,FALSE))</f>
        <v>#N/A</v>
      </c>
      <c r="AC91" s="38" t="e">
        <f>IF(VLOOKUP($A91,Table145[[thematic areas]:[indicator 6]],RIGHT(AC$2,1)+2,FALSE)=0,"",VLOOKUP($A91,Table145[[thematic areas]:[indicator 6]],RIGHT(AC$2,1)+2,FALSE))</f>
        <v>#N/A</v>
      </c>
      <c r="AD91" s="38" t="e">
        <f>IF(VLOOKUP($A91,Table145[[thematic areas]:[indicator 6]],RIGHT(AD$2,1)+2,FALSE)=0,"",VLOOKUP($A91,Table145[[thematic areas]:[indicator 6]],RIGHT(AD$2,1)+2,FALSE))</f>
        <v>#N/A</v>
      </c>
      <c r="AE91" s="38" t="e">
        <f>IF(VLOOKUP($A91,Table145[[thematic areas]:[indicator 6]],RIGHT(AE$2,1)+2,FALSE)=0,"",VLOOKUP($A91,Table145[[thematic areas]:[indicator 6]],RIGHT(AE$2,1)+2,FALSE))</f>
        <v>#N/A</v>
      </c>
      <c r="AF91" s="38" t="e">
        <f>IF(VLOOKUP($A91,Table145[[thematic areas]:[indicator 6]],RIGHT(AF$2,1)+2,FALSE)=0,"",VLOOKUP($A91,Table145[[thematic areas]:[indicator 6]],RIGHT(AF$2,1)+2,FALSE))</f>
        <v>#N/A</v>
      </c>
      <c r="AG91" s="38"/>
      <c r="AH91" s="1">
        <f t="shared" si="5"/>
        <v>87</v>
      </c>
      <c r="AI91" s="1">
        <f t="shared" si="4"/>
        <v>87</v>
      </c>
      <c r="AJ91" s="34" t="e">
        <f>IF(VLOOKUP(B91,Table1[[indicators]:[area]],3,FALSE)=A91,1,2)</f>
        <v>#N/A</v>
      </c>
    </row>
    <row r="92" spans="1:36" s="1" customFormat="1" x14ac:dyDescent="0.35">
      <c r="A92" s="45"/>
      <c r="B92" s="31"/>
      <c r="C92" s="34"/>
      <c r="D92" s="34"/>
      <c r="E92" s="115"/>
      <c r="F92" s="115"/>
      <c r="G92" s="47" t="str">
        <f>IF(NAPHS_table[[#This Row],[Indicador]]="","",VLOOKUP(NAPHS_table[[#This Row],[Indicador]],Table1[[indicators]:[area]],2,FALSE)&amp;NAPHS_table[[#This Row],[actividad '#2]]&amp;".")</f>
        <v/>
      </c>
      <c r="H92" s="31"/>
      <c r="I92" s="32"/>
      <c r="J92" s="34"/>
      <c r="K92" s="31"/>
      <c r="L92" s="31"/>
      <c r="M92" s="31"/>
      <c r="N92" s="31"/>
      <c r="O92" s="31" t="str">
        <f>IF(M92="","",
IF(N92="","",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92" s="35"/>
      <c r="Q92" s="35"/>
      <c r="R92" s="36"/>
      <c r="S92" s="31"/>
      <c r="T92" s="34"/>
      <c r="U92" s="34"/>
      <c r="V92" s="34"/>
      <c r="W92" s="31"/>
      <c r="X92" s="31"/>
      <c r="Y92" s="31"/>
      <c r="Z92" s="14">
        <f>_xlfn.IFNA(VLOOKUP(X92,reference_tables!$AE$2:$AF$6,2,FALSE),0%)</f>
        <v>0</v>
      </c>
      <c r="AA92" s="38" t="e">
        <f>IF(VLOOKUP($A92,Table145[[thematic areas]:[indicator 6]],RIGHT(AA$2,1)+2,FALSE)=0,"",VLOOKUP($A92,Table145[[thematic areas]:[indicator 6]],RIGHT(AA$2,1)+2,FALSE))</f>
        <v>#N/A</v>
      </c>
      <c r="AB92" s="38" t="e">
        <f>IF(VLOOKUP($A92,Table145[[thematic areas]:[indicator 6]],RIGHT(AB$2,1)+2,FALSE)=0,"",VLOOKUP($A92,Table145[[thematic areas]:[indicator 6]],RIGHT(AB$2,1)+2,FALSE))</f>
        <v>#N/A</v>
      </c>
      <c r="AC92" s="38" t="e">
        <f>IF(VLOOKUP($A92,Table145[[thematic areas]:[indicator 6]],RIGHT(AC$2,1)+2,FALSE)=0,"",VLOOKUP($A92,Table145[[thematic areas]:[indicator 6]],RIGHT(AC$2,1)+2,FALSE))</f>
        <v>#N/A</v>
      </c>
      <c r="AD92" s="38" t="e">
        <f>IF(VLOOKUP($A92,Table145[[thematic areas]:[indicator 6]],RIGHT(AD$2,1)+2,FALSE)=0,"",VLOOKUP($A92,Table145[[thematic areas]:[indicator 6]],RIGHT(AD$2,1)+2,FALSE))</f>
        <v>#N/A</v>
      </c>
      <c r="AE92" s="38" t="e">
        <f>IF(VLOOKUP($A92,Table145[[thematic areas]:[indicator 6]],RIGHT(AE$2,1)+2,FALSE)=0,"",VLOOKUP($A92,Table145[[thematic areas]:[indicator 6]],RIGHT(AE$2,1)+2,FALSE))</f>
        <v>#N/A</v>
      </c>
      <c r="AF92" s="38" t="e">
        <f>IF(VLOOKUP($A92,Table145[[thematic areas]:[indicator 6]],RIGHT(AF$2,1)+2,FALSE)=0,"",VLOOKUP($A92,Table145[[thematic areas]:[indicator 6]],RIGHT(AF$2,1)+2,FALSE))</f>
        <v>#N/A</v>
      </c>
      <c r="AG92" s="38"/>
      <c r="AH92" s="1">
        <f t="shared" si="5"/>
        <v>88</v>
      </c>
      <c r="AI92" s="1">
        <f t="shared" si="4"/>
        <v>88</v>
      </c>
      <c r="AJ92" s="34" t="e">
        <f>IF(VLOOKUP(B92,Table1[[indicators]:[area]],3,FALSE)=A92,1,2)</f>
        <v>#N/A</v>
      </c>
    </row>
    <row r="93" spans="1:36" s="1" customFormat="1" x14ac:dyDescent="0.35">
      <c r="A93" s="45"/>
      <c r="B93" s="31"/>
      <c r="C93" s="34"/>
      <c r="D93" s="34"/>
      <c r="E93" s="115"/>
      <c r="F93" s="115"/>
      <c r="G93" s="47" t="str">
        <f>IF(NAPHS_table[[#This Row],[Indicador]]="","",VLOOKUP(NAPHS_table[[#This Row],[Indicador]],Table1[[indicators]:[area]],2,FALSE)&amp;NAPHS_table[[#This Row],[actividad '#2]]&amp;".")</f>
        <v/>
      </c>
      <c r="H93" s="31"/>
      <c r="I93" s="32"/>
      <c r="J93" s="34"/>
      <c r="K93" s="31"/>
      <c r="L93" s="31"/>
      <c r="M93" s="31"/>
      <c r="N93" s="31"/>
      <c r="O93" s="31" t="str">
        <f>IF(M93="","",
IF(N93="","",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93" s="35"/>
      <c r="Q93" s="35"/>
      <c r="R93" s="36"/>
      <c r="S93" s="31"/>
      <c r="T93" s="34"/>
      <c r="U93" s="34"/>
      <c r="V93" s="34"/>
      <c r="W93" s="31"/>
      <c r="X93" s="31"/>
      <c r="Y93" s="31"/>
      <c r="Z93" s="14">
        <f>_xlfn.IFNA(VLOOKUP(X93,reference_tables!$AE$2:$AF$6,2,FALSE),0%)</f>
        <v>0</v>
      </c>
      <c r="AA93" s="38" t="e">
        <f>IF(VLOOKUP($A93,Table145[[thematic areas]:[indicator 6]],RIGHT(AA$2,1)+2,FALSE)=0,"",VLOOKUP($A93,Table145[[thematic areas]:[indicator 6]],RIGHT(AA$2,1)+2,FALSE))</f>
        <v>#N/A</v>
      </c>
      <c r="AB93" s="38" t="e">
        <f>IF(VLOOKUP($A93,Table145[[thematic areas]:[indicator 6]],RIGHT(AB$2,1)+2,FALSE)=0,"",VLOOKUP($A93,Table145[[thematic areas]:[indicator 6]],RIGHT(AB$2,1)+2,FALSE))</f>
        <v>#N/A</v>
      </c>
      <c r="AC93" s="38" t="e">
        <f>IF(VLOOKUP($A93,Table145[[thematic areas]:[indicator 6]],RIGHT(AC$2,1)+2,FALSE)=0,"",VLOOKUP($A93,Table145[[thematic areas]:[indicator 6]],RIGHT(AC$2,1)+2,FALSE))</f>
        <v>#N/A</v>
      </c>
      <c r="AD93" s="38" t="e">
        <f>IF(VLOOKUP($A93,Table145[[thematic areas]:[indicator 6]],RIGHT(AD$2,1)+2,FALSE)=0,"",VLOOKUP($A93,Table145[[thematic areas]:[indicator 6]],RIGHT(AD$2,1)+2,FALSE))</f>
        <v>#N/A</v>
      </c>
      <c r="AE93" s="38" t="e">
        <f>IF(VLOOKUP($A93,Table145[[thematic areas]:[indicator 6]],RIGHT(AE$2,1)+2,FALSE)=0,"",VLOOKUP($A93,Table145[[thematic areas]:[indicator 6]],RIGHT(AE$2,1)+2,FALSE))</f>
        <v>#N/A</v>
      </c>
      <c r="AF93" s="38" t="e">
        <f>IF(VLOOKUP($A93,Table145[[thematic areas]:[indicator 6]],RIGHT(AF$2,1)+2,FALSE)=0,"",VLOOKUP($A93,Table145[[thematic areas]:[indicator 6]],RIGHT(AF$2,1)+2,FALSE))</f>
        <v>#N/A</v>
      </c>
      <c r="AG93" s="38"/>
      <c r="AH93" s="1">
        <f t="shared" si="5"/>
        <v>89</v>
      </c>
      <c r="AI93" s="1">
        <f t="shared" si="4"/>
        <v>89</v>
      </c>
      <c r="AJ93" s="34" t="e">
        <f>IF(VLOOKUP(B93,Table1[[indicators]:[area]],3,FALSE)=A93,1,2)</f>
        <v>#N/A</v>
      </c>
    </row>
    <row r="94" spans="1:36" s="1" customFormat="1" x14ac:dyDescent="0.35">
      <c r="A94" s="45"/>
      <c r="B94" s="31"/>
      <c r="C94" s="34"/>
      <c r="D94" s="34"/>
      <c r="E94" s="115"/>
      <c r="F94" s="115"/>
      <c r="G94" s="47" t="str">
        <f>IF(NAPHS_table[[#This Row],[Indicador]]="","",VLOOKUP(NAPHS_table[[#This Row],[Indicador]],Table1[[indicators]:[area]],2,FALSE)&amp;NAPHS_table[[#This Row],[actividad '#2]]&amp;".")</f>
        <v/>
      </c>
      <c r="H94" s="31"/>
      <c r="I94" s="32"/>
      <c r="J94" s="34"/>
      <c r="K94" s="31"/>
      <c r="L94" s="31"/>
      <c r="M94" s="31"/>
      <c r="N94" s="31"/>
      <c r="O94" s="31" t="str">
        <f>IF(M94="","",
IF(N94="","",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94" s="35"/>
      <c r="Q94" s="35"/>
      <c r="R94" s="36"/>
      <c r="S94" s="31"/>
      <c r="T94" s="34"/>
      <c r="U94" s="34"/>
      <c r="V94" s="34"/>
      <c r="W94" s="31"/>
      <c r="X94" s="31"/>
      <c r="Y94" s="31"/>
      <c r="Z94" s="14">
        <f>_xlfn.IFNA(VLOOKUP(X94,reference_tables!$AE$2:$AF$6,2,FALSE),0%)</f>
        <v>0</v>
      </c>
      <c r="AA94" s="38" t="e">
        <f>IF(VLOOKUP($A94,Table145[[thematic areas]:[indicator 6]],RIGHT(AA$2,1)+2,FALSE)=0,"",VLOOKUP($A94,Table145[[thematic areas]:[indicator 6]],RIGHT(AA$2,1)+2,FALSE))</f>
        <v>#N/A</v>
      </c>
      <c r="AB94" s="38" t="e">
        <f>IF(VLOOKUP($A94,Table145[[thematic areas]:[indicator 6]],RIGHT(AB$2,1)+2,FALSE)=0,"",VLOOKUP($A94,Table145[[thematic areas]:[indicator 6]],RIGHT(AB$2,1)+2,FALSE))</f>
        <v>#N/A</v>
      </c>
      <c r="AC94" s="38" t="e">
        <f>IF(VLOOKUP($A94,Table145[[thematic areas]:[indicator 6]],RIGHT(AC$2,1)+2,FALSE)=0,"",VLOOKUP($A94,Table145[[thematic areas]:[indicator 6]],RIGHT(AC$2,1)+2,FALSE))</f>
        <v>#N/A</v>
      </c>
      <c r="AD94" s="38" t="e">
        <f>IF(VLOOKUP($A94,Table145[[thematic areas]:[indicator 6]],RIGHT(AD$2,1)+2,FALSE)=0,"",VLOOKUP($A94,Table145[[thematic areas]:[indicator 6]],RIGHT(AD$2,1)+2,FALSE))</f>
        <v>#N/A</v>
      </c>
      <c r="AE94" s="38" t="e">
        <f>IF(VLOOKUP($A94,Table145[[thematic areas]:[indicator 6]],RIGHT(AE$2,1)+2,FALSE)=0,"",VLOOKUP($A94,Table145[[thematic areas]:[indicator 6]],RIGHT(AE$2,1)+2,FALSE))</f>
        <v>#N/A</v>
      </c>
      <c r="AF94" s="38" t="e">
        <f>IF(VLOOKUP($A94,Table145[[thematic areas]:[indicator 6]],RIGHT(AF$2,1)+2,FALSE)=0,"",VLOOKUP($A94,Table145[[thematic areas]:[indicator 6]],RIGHT(AF$2,1)+2,FALSE))</f>
        <v>#N/A</v>
      </c>
      <c r="AG94" s="38"/>
      <c r="AH94" s="1">
        <f t="shared" si="5"/>
        <v>90</v>
      </c>
      <c r="AI94" s="1">
        <f t="shared" si="4"/>
        <v>90</v>
      </c>
      <c r="AJ94" s="34" t="e">
        <f>IF(VLOOKUP(B94,Table1[[indicators]:[area]],3,FALSE)=A94,1,2)</f>
        <v>#N/A</v>
      </c>
    </row>
    <row r="95" spans="1:36" s="1" customFormat="1" x14ac:dyDescent="0.35">
      <c r="A95" s="45"/>
      <c r="B95" s="31"/>
      <c r="C95" s="34"/>
      <c r="D95" s="34"/>
      <c r="E95" s="115"/>
      <c r="F95" s="115"/>
      <c r="G95" s="47" t="str">
        <f>IF(NAPHS_table[[#This Row],[Indicador]]="","",VLOOKUP(NAPHS_table[[#This Row],[Indicador]],Table1[[indicators]:[area]],2,FALSE)&amp;NAPHS_table[[#This Row],[actividad '#2]]&amp;".")</f>
        <v/>
      </c>
      <c r="H95" s="31"/>
      <c r="I95" s="32"/>
      <c r="J95" s="34"/>
      <c r="K95" s="31"/>
      <c r="L95" s="31"/>
      <c r="M95" s="31"/>
      <c r="N95" s="31"/>
      <c r="O95" s="31" t="str">
        <f>IF(M95="","",
IF(N95="","",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95" s="35"/>
      <c r="Q95" s="35"/>
      <c r="R95" s="36"/>
      <c r="S95" s="31"/>
      <c r="T95" s="34"/>
      <c r="U95" s="34"/>
      <c r="V95" s="34"/>
      <c r="W95" s="31"/>
      <c r="X95" s="31"/>
      <c r="Y95" s="31"/>
      <c r="Z95" s="14">
        <f>_xlfn.IFNA(VLOOKUP(X95,reference_tables!$AE$2:$AF$6,2,FALSE),0%)</f>
        <v>0</v>
      </c>
      <c r="AA95" s="38" t="e">
        <f>IF(VLOOKUP($A95,Table145[[thematic areas]:[indicator 6]],RIGHT(AA$2,1)+2,FALSE)=0,"",VLOOKUP($A95,Table145[[thematic areas]:[indicator 6]],RIGHT(AA$2,1)+2,FALSE))</f>
        <v>#N/A</v>
      </c>
      <c r="AB95" s="38" t="e">
        <f>IF(VLOOKUP($A95,Table145[[thematic areas]:[indicator 6]],RIGHT(AB$2,1)+2,FALSE)=0,"",VLOOKUP($A95,Table145[[thematic areas]:[indicator 6]],RIGHT(AB$2,1)+2,FALSE))</f>
        <v>#N/A</v>
      </c>
      <c r="AC95" s="38" t="e">
        <f>IF(VLOOKUP($A95,Table145[[thematic areas]:[indicator 6]],RIGHT(AC$2,1)+2,FALSE)=0,"",VLOOKUP($A95,Table145[[thematic areas]:[indicator 6]],RIGHT(AC$2,1)+2,FALSE))</f>
        <v>#N/A</v>
      </c>
      <c r="AD95" s="38" t="e">
        <f>IF(VLOOKUP($A95,Table145[[thematic areas]:[indicator 6]],RIGHT(AD$2,1)+2,FALSE)=0,"",VLOOKUP($A95,Table145[[thematic areas]:[indicator 6]],RIGHT(AD$2,1)+2,FALSE))</f>
        <v>#N/A</v>
      </c>
      <c r="AE95" s="38" t="e">
        <f>IF(VLOOKUP($A95,Table145[[thematic areas]:[indicator 6]],RIGHT(AE$2,1)+2,FALSE)=0,"",VLOOKUP($A95,Table145[[thematic areas]:[indicator 6]],RIGHT(AE$2,1)+2,FALSE))</f>
        <v>#N/A</v>
      </c>
      <c r="AF95" s="38" t="e">
        <f>IF(VLOOKUP($A95,Table145[[thematic areas]:[indicator 6]],RIGHT(AF$2,1)+2,FALSE)=0,"",VLOOKUP($A95,Table145[[thematic areas]:[indicator 6]],RIGHT(AF$2,1)+2,FALSE))</f>
        <v>#N/A</v>
      </c>
      <c r="AG95" s="38"/>
      <c r="AH95" s="1">
        <f t="shared" si="5"/>
        <v>91</v>
      </c>
      <c r="AI95" s="1">
        <f t="shared" si="4"/>
        <v>91</v>
      </c>
      <c r="AJ95" s="34" t="e">
        <f>IF(VLOOKUP(B95,Table1[[indicators]:[area]],3,FALSE)=A95,1,2)</f>
        <v>#N/A</v>
      </c>
    </row>
    <row r="96" spans="1:36" s="1" customFormat="1" x14ac:dyDescent="0.35">
      <c r="A96" s="45"/>
      <c r="B96" s="31"/>
      <c r="C96" s="34"/>
      <c r="D96" s="34"/>
      <c r="E96" s="115"/>
      <c r="F96" s="115"/>
      <c r="G96" s="47" t="str">
        <f>IF(NAPHS_table[[#This Row],[Indicador]]="","",VLOOKUP(NAPHS_table[[#This Row],[Indicador]],Table1[[indicators]:[area]],2,FALSE)&amp;NAPHS_table[[#This Row],[actividad '#2]]&amp;".")</f>
        <v/>
      </c>
      <c r="H96" s="31"/>
      <c r="I96" s="32"/>
      <c r="J96" s="34"/>
      <c r="K96" s="31"/>
      <c r="L96" s="31"/>
      <c r="M96" s="31"/>
      <c r="N96" s="31"/>
      <c r="O96" s="31" t="str">
        <f>IF(M96="","",
IF(N96="","",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96" s="35"/>
      <c r="Q96" s="35"/>
      <c r="R96" s="36"/>
      <c r="S96" s="31"/>
      <c r="T96" s="34"/>
      <c r="U96" s="34"/>
      <c r="V96" s="34"/>
      <c r="W96" s="31"/>
      <c r="X96" s="31"/>
      <c r="Y96" s="31"/>
      <c r="Z96" s="14">
        <f>_xlfn.IFNA(VLOOKUP(X96,reference_tables!$AE$2:$AF$6,2,FALSE),0%)</f>
        <v>0</v>
      </c>
      <c r="AA96" s="38" t="e">
        <f>IF(VLOOKUP($A96,Table145[[thematic areas]:[indicator 6]],RIGHT(AA$2,1)+2,FALSE)=0,"",VLOOKUP($A96,Table145[[thematic areas]:[indicator 6]],RIGHT(AA$2,1)+2,FALSE))</f>
        <v>#N/A</v>
      </c>
      <c r="AB96" s="38" t="e">
        <f>IF(VLOOKUP($A96,Table145[[thematic areas]:[indicator 6]],RIGHT(AB$2,1)+2,FALSE)=0,"",VLOOKUP($A96,Table145[[thematic areas]:[indicator 6]],RIGHT(AB$2,1)+2,FALSE))</f>
        <v>#N/A</v>
      </c>
      <c r="AC96" s="38" t="e">
        <f>IF(VLOOKUP($A96,Table145[[thematic areas]:[indicator 6]],RIGHT(AC$2,1)+2,FALSE)=0,"",VLOOKUP($A96,Table145[[thematic areas]:[indicator 6]],RIGHT(AC$2,1)+2,FALSE))</f>
        <v>#N/A</v>
      </c>
      <c r="AD96" s="38" t="e">
        <f>IF(VLOOKUP($A96,Table145[[thematic areas]:[indicator 6]],RIGHT(AD$2,1)+2,FALSE)=0,"",VLOOKUP($A96,Table145[[thematic areas]:[indicator 6]],RIGHT(AD$2,1)+2,FALSE))</f>
        <v>#N/A</v>
      </c>
      <c r="AE96" s="38" t="e">
        <f>IF(VLOOKUP($A96,Table145[[thematic areas]:[indicator 6]],RIGHT(AE$2,1)+2,FALSE)=0,"",VLOOKUP($A96,Table145[[thematic areas]:[indicator 6]],RIGHT(AE$2,1)+2,FALSE))</f>
        <v>#N/A</v>
      </c>
      <c r="AF96" s="38" t="e">
        <f>IF(VLOOKUP($A96,Table145[[thematic areas]:[indicator 6]],RIGHT(AF$2,1)+2,FALSE)=0,"",VLOOKUP($A96,Table145[[thematic areas]:[indicator 6]],RIGHT(AF$2,1)+2,FALSE))</f>
        <v>#N/A</v>
      </c>
      <c r="AG96" s="38"/>
      <c r="AH96" s="1">
        <f t="shared" si="5"/>
        <v>92</v>
      </c>
      <c r="AI96" s="1">
        <f t="shared" si="4"/>
        <v>92</v>
      </c>
      <c r="AJ96" s="34" t="e">
        <f>IF(VLOOKUP(B96,Table1[[indicators]:[area]],3,FALSE)=A96,1,2)</f>
        <v>#N/A</v>
      </c>
    </row>
    <row r="97" spans="1:36" s="1" customFormat="1" x14ac:dyDescent="0.35">
      <c r="A97" s="45"/>
      <c r="B97" s="31"/>
      <c r="C97" s="34"/>
      <c r="D97" s="34"/>
      <c r="E97" s="115"/>
      <c r="F97" s="115"/>
      <c r="G97" s="47" t="str">
        <f>IF(NAPHS_table[[#This Row],[Indicador]]="","",VLOOKUP(NAPHS_table[[#This Row],[Indicador]],Table1[[indicators]:[area]],2,FALSE)&amp;NAPHS_table[[#This Row],[actividad '#2]]&amp;".")</f>
        <v/>
      </c>
      <c r="H97" s="31"/>
      <c r="I97" s="32"/>
      <c r="J97" s="34"/>
      <c r="K97" s="31"/>
      <c r="L97" s="31"/>
      <c r="M97" s="31"/>
      <c r="N97" s="31"/>
      <c r="O97" s="31" t="str">
        <f>IF(M97="","",
IF(N97="","",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97" s="35"/>
      <c r="Q97" s="35"/>
      <c r="R97" s="36"/>
      <c r="S97" s="31"/>
      <c r="T97" s="34"/>
      <c r="U97" s="34"/>
      <c r="V97" s="34"/>
      <c r="W97" s="31"/>
      <c r="X97" s="31"/>
      <c r="Y97" s="31"/>
      <c r="Z97" s="14">
        <f>_xlfn.IFNA(VLOOKUP(X97,reference_tables!$AE$2:$AF$6,2,FALSE),0%)</f>
        <v>0</v>
      </c>
      <c r="AA97" s="38" t="e">
        <f>IF(VLOOKUP($A97,Table145[[thematic areas]:[indicator 6]],RIGHT(AA$2,1)+2,FALSE)=0,"",VLOOKUP($A97,Table145[[thematic areas]:[indicator 6]],RIGHT(AA$2,1)+2,FALSE))</f>
        <v>#N/A</v>
      </c>
      <c r="AB97" s="38" t="e">
        <f>IF(VLOOKUP($A97,Table145[[thematic areas]:[indicator 6]],RIGHT(AB$2,1)+2,FALSE)=0,"",VLOOKUP($A97,Table145[[thematic areas]:[indicator 6]],RIGHT(AB$2,1)+2,FALSE))</f>
        <v>#N/A</v>
      </c>
      <c r="AC97" s="38" t="e">
        <f>IF(VLOOKUP($A97,Table145[[thematic areas]:[indicator 6]],RIGHT(AC$2,1)+2,FALSE)=0,"",VLOOKUP($A97,Table145[[thematic areas]:[indicator 6]],RIGHT(AC$2,1)+2,FALSE))</f>
        <v>#N/A</v>
      </c>
      <c r="AD97" s="38" t="e">
        <f>IF(VLOOKUP($A97,Table145[[thematic areas]:[indicator 6]],RIGHT(AD$2,1)+2,FALSE)=0,"",VLOOKUP($A97,Table145[[thematic areas]:[indicator 6]],RIGHT(AD$2,1)+2,FALSE))</f>
        <v>#N/A</v>
      </c>
      <c r="AE97" s="38" t="e">
        <f>IF(VLOOKUP($A97,Table145[[thematic areas]:[indicator 6]],RIGHT(AE$2,1)+2,FALSE)=0,"",VLOOKUP($A97,Table145[[thematic areas]:[indicator 6]],RIGHT(AE$2,1)+2,FALSE))</f>
        <v>#N/A</v>
      </c>
      <c r="AF97" s="38" t="e">
        <f>IF(VLOOKUP($A97,Table145[[thematic areas]:[indicator 6]],RIGHT(AF$2,1)+2,FALSE)=0,"",VLOOKUP($A97,Table145[[thematic areas]:[indicator 6]],RIGHT(AF$2,1)+2,FALSE))</f>
        <v>#N/A</v>
      </c>
      <c r="AG97" s="38"/>
      <c r="AH97" s="1">
        <f t="shared" si="5"/>
        <v>93</v>
      </c>
      <c r="AI97" s="1">
        <f t="shared" si="4"/>
        <v>93</v>
      </c>
      <c r="AJ97" s="34" t="e">
        <f>IF(VLOOKUP(B97,Table1[[indicators]:[area]],3,FALSE)=A97,1,2)</f>
        <v>#N/A</v>
      </c>
    </row>
    <row r="98" spans="1:36" s="1" customFormat="1" x14ac:dyDescent="0.35">
      <c r="A98" s="45"/>
      <c r="B98" s="31"/>
      <c r="C98" s="34"/>
      <c r="D98" s="34"/>
      <c r="E98" s="115"/>
      <c r="F98" s="115"/>
      <c r="G98" s="47" t="str">
        <f>IF(NAPHS_table[[#This Row],[Indicador]]="","",VLOOKUP(NAPHS_table[[#This Row],[Indicador]],Table1[[indicators]:[area]],2,FALSE)&amp;NAPHS_table[[#This Row],[actividad '#2]]&amp;".")</f>
        <v/>
      </c>
      <c r="H98" s="31"/>
      <c r="I98" s="32"/>
      <c r="J98" s="34"/>
      <c r="K98" s="31"/>
      <c r="L98" s="31"/>
      <c r="M98" s="31"/>
      <c r="N98" s="31"/>
      <c r="O98" s="31" t="str">
        <f>IF(M98="","",
IF(N98="","",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98" s="35"/>
      <c r="Q98" s="35"/>
      <c r="R98" s="36"/>
      <c r="S98" s="31"/>
      <c r="T98" s="34"/>
      <c r="U98" s="34"/>
      <c r="V98" s="34"/>
      <c r="W98" s="31"/>
      <c r="X98" s="31"/>
      <c r="Y98" s="31"/>
      <c r="Z98" s="14">
        <f>_xlfn.IFNA(VLOOKUP(X98,reference_tables!$AE$2:$AF$6,2,FALSE),0%)</f>
        <v>0</v>
      </c>
      <c r="AA98" s="38" t="e">
        <f>IF(VLOOKUP($A98,Table145[[thematic areas]:[indicator 6]],RIGHT(AA$2,1)+2,FALSE)=0,"",VLOOKUP($A98,Table145[[thematic areas]:[indicator 6]],RIGHT(AA$2,1)+2,FALSE))</f>
        <v>#N/A</v>
      </c>
      <c r="AB98" s="38" t="e">
        <f>IF(VLOOKUP($A98,Table145[[thematic areas]:[indicator 6]],RIGHT(AB$2,1)+2,FALSE)=0,"",VLOOKUP($A98,Table145[[thematic areas]:[indicator 6]],RIGHT(AB$2,1)+2,FALSE))</f>
        <v>#N/A</v>
      </c>
      <c r="AC98" s="38" t="e">
        <f>IF(VLOOKUP($A98,Table145[[thematic areas]:[indicator 6]],RIGHT(AC$2,1)+2,FALSE)=0,"",VLOOKUP($A98,Table145[[thematic areas]:[indicator 6]],RIGHT(AC$2,1)+2,FALSE))</f>
        <v>#N/A</v>
      </c>
      <c r="AD98" s="38" t="e">
        <f>IF(VLOOKUP($A98,Table145[[thematic areas]:[indicator 6]],RIGHT(AD$2,1)+2,FALSE)=0,"",VLOOKUP($A98,Table145[[thematic areas]:[indicator 6]],RIGHT(AD$2,1)+2,FALSE))</f>
        <v>#N/A</v>
      </c>
      <c r="AE98" s="38" t="e">
        <f>IF(VLOOKUP($A98,Table145[[thematic areas]:[indicator 6]],RIGHT(AE$2,1)+2,FALSE)=0,"",VLOOKUP($A98,Table145[[thematic areas]:[indicator 6]],RIGHT(AE$2,1)+2,FALSE))</f>
        <v>#N/A</v>
      </c>
      <c r="AF98" s="38" t="e">
        <f>IF(VLOOKUP($A98,Table145[[thematic areas]:[indicator 6]],RIGHT(AF$2,1)+2,FALSE)=0,"",VLOOKUP($A98,Table145[[thematic areas]:[indicator 6]],RIGHT(AF$2,1)+2,FALSE))</f>
        <v>#N/A</v>
      </c>
      <c r="AG98" s="38"/>
      <c r="AH98" s="1">
        <f t="shared" si="5"/>
        <v>94</v>
      </c>
      <c r="AI98" s="1">
        <f t="shared" si="4"/>
        <v>94</v>
      </c>
      <c r="AJ98" s="34" t="e">
        <f>IF(VLOOKUP(B98,Table1[[indicators]:[area]],3,FALSE)=A98,1,2)</f>
        <v>#N/A</v>
      </c>
    </row>
    <row r="99" spans="1:36" s="1" customFormat="1" x14ac:dyDescent="0.35">
      <c r="A99" s="45"/>
      <c r="B99" s="31"/>
      <c r="C99" s="34"/>
      <c r="D99" s="34"/>
      <c r="E99" s="115"/>
      <c r="F99" s="115"/>
      <c r="G99" s="47" t="str">
        <f>IF(NAPHS_table[[#This Row],[Indicador]]="","",VLOOKUP(NAPHS_table[[#This Row],[Indicador]],Table1[[indicators]:[area]],2,FALSE)&amp;NAPHS_table[[#This Row],[actividad '#2]]&amp;".")</f>
        <v/>
      </c>
      <c r="H99" s="31"/>
      <c r="I99" s="32"/>
      <c r="J99" s="34"/>
      <c r="K99" s="31"/>
      <c r="L99" s="31"/>
      <c r="M99" s="31"/>
      <c r="N99" s="31"/>
      <c r="O99" s="31" t="str">
        <f>IF(M99="","",
IF(N99="","",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99" s="35"/>
      <c r="Q99" s="35"/>
      <c r="R99" s="36"/>
      <c r="S99" s="31"/>
      <c r="T99" s="34"/>
      <c r="U99" s="34"/>
      <c r="V99" s="34"/>
      <c r="W99" s="31"/>
      <c r="X99" s="31"/>
      <c r="Y99" s="31"/>
      <c r="Z99" s="14">
        <f>_xlfn.IFNA(VLOOKUP(X99,reference_tables!$AE$2:$AF$6,2,FALSE),0%)</f>
        <v>0</v>
      </c>
      <c r="AA99" s="38" t="e">
        <f>IF(VLOOKUP($A99,Table145[[thematic areas]:[indicator 6]],RIGHT(AA$2,1)+2,FALSE)=0,"",VLOOKUP($A99,Table145[[thematic areas]:[indicator 6]],RIGHT(AA$2,1)+2,FALSE))</f>
        <v>#N/A</v>
      </c>
      <c r="AB99" s="38" t="e">
        <f>IF(VLOOKUP($A99,Table145[[thematic areas]:[indicator 6]],RIGHT(AB$2,1)+2,FALSE)=0,"",VLOOKUP($A99,Table145[[thematic areas]:[indicator 6]],RIGHT(AB$2,1)+2,FALSE))</f>
        <v>#N/A</v>
      </c>
      <c r="AC99" s="38" t="e">
        <f>IF(VLOOKUP($A99,Table145[[thematic areas]:[indicator 6]],RIGHT(AC$2,1)+2,FALSE)=0,"",VLOOKUP($A99,Table145[[thematic areas]:[indicator 6]],RIGHT(AC$2,1)+2,FALSE))</f>
        <v>#N/A</v>
      </c>
      <c r="AD99" s="38" t="e">
        <f>IF(VLOOKUP($A99,Table145[[thematic areas]:[indicator 6]],RIGHT(AD$2,1)+2,FALSE)=0,"",VLOOKUP($A99,Table145[[thematic areas]:[indicator 6]],RIGHT(AD$2,1)+2,FALSE))</f>
        <v>#N/A</v>
      </c>
      <c r="AE99" s="38" t="e">
        <f>IF(VLOOKUP($A99,Table145[[thematic areas]:[indicator 6]],RIGHT(AE$2,1)+2,FALSE)=0,"",VLOOKUP($A99,Table145[[thematic areas]:[indicator 6]],RIGHT(AE$2,1)+2,FALSE))</f>
        <v>#N/A</v>
      </c>
      <c r="AF99" s="38" t="e">
        <f>IF(VLOOKUP($A99,Table145[[thematic areas]:[indicator 6]],RIGHT(AF$2,1)+2,FALSE)=0,"",VLOOKUP($A99,Table145[[thematic areas]:[indicator 6]],RIGHT(AF$2,1)+2,FALSE))</f>
        <v>#N/A</v>
      </c>
      <c r="AG99" s="38"/>
      <c r="AH99" s="1">
        <f t="shared" si="5"/>
        <v>95</v>
      </c>
      <c r="AI99" s="1">
        <f t="shared" si="4"/>
        <v>95</v>
      </c>
      <c r="AJ99" s="34" t="e">
        <f>IF(VLOOKUP(B99,Table1[[indicators]:[area]],3,FALSE)=A99,1,2)</f>
        <v>#N/A</v>
      </c>
    </row>
    <row r="100" spans="1:36" s="1" customFormat="1" x14ac:dyDescent="0.35">
      <c r="A100" s="45"/>
      <c r="B100" s="31"/>
      <c r="C100" s="34"/>
      <c r="D100" s="34"/>
      <c r="E100" s="115"/>
      <c r="F100" s="115"/>
      <c r="G100" s="47" t="str">
        <f>IF(NAPHS_table[[#This Row],[Indicador]]="","",VLOOKUP(NAPHS_table[[#This Row],[Indicador]],Table1[[indicators]:[area]],2,FALSE)&amp;NAPHS_table[[#This Row],[actividad '#2]]&amp;".")</f>
        <v/>
      </c>
      <c r="H100" s="31"/>
      <c r="I100" s="32"/>
      <c r="J100" s="34"/>
      <c r="K100" s="31"/>
      <c r="L100" s="31"/>
      <c r="M100" s="31"/>
      <c r="N100" s="31"/>
      <c r="O100" s="31" t="str">
        <f>IF(M100="","",
IF(N100="","",
IF(NAPHS_table[[#This Row],[Impacto]]=reference_tables!AP$4,IF(NAPHS_table[[#This Row],[Viabilidad]]=reference_tables!AO$2,reference_tables!AQ$2,IF(NAPHS_table[[#This Row],[Viabilidad]]=reference_tables!AO$3,reference_tables!AQ$3,reference_tables!AQ$4)),
IF(NAPHS_table[[#This Row],[Impacto]]=reference_tables!AP$3,IF(NAPHS_table[[#This Row],[Viabilidad]]=reference_tables!AO$2,reference_tables!AQ$3,IF(NAPHS_table[[#This Row],[Viabilidad]]=reference_tables!AO$3,reference_tables!AQ$4,reference_tables!AQ$5)),
IF(NAPHS_table[[#This Row],[Impacto]]=reference_tables!AP$2,IF(NAPHS_table[[#This Row],[Viabilidad]]=reference_tables!AO$2,reference_tables!AQ$4,IF(NAPHS_table[[#This Row],[Viabilidad]]=reference_tables!AO$3,reference_tables!AQ$5,reference_tables!AQ$6)),""
)))))</f>
        <v/>
      </c>
      <c r="P100" s="35"/>
      <c r="Q100" s="35"/>
      <c r="R100" s="36"/>
      <c r="S100" s="31"/>
      <c r="T100" s="34"/>
      <c r="U100" s="34"/>
      <c r="V100" s="34"/>
      <c r="W100" s="31"/>
      <c r="X100" s="31"/>
      <c r="Y100" s="31"/>
      <c r="Z100" s="14">
        <f>_xlfn.IFNA(VLOOKUP(X100,reference_tables!$AE$2:$AF$6,2,FALSE),0%)</f>
        <v>0</v>
      </c>
      <c r="AA100" s="38" t="e">
        <f>IF(VLOOKUP($A100,Table145[[thematic areas]:[indicator 6]],RIGHT(AA$2,1)+2,FALSE)=0,"",VLOOKUP($A100,Table145[[thematic areas]:[indicator 6]],RIGHT(AA$2,1)+2,FALSE))</f>
        <v>#N/A</v>
      </c>
      <c r="AB100" s="38" t="e">
        <f>IF(VLOOKUP($A100,Table145[[thematic areas]:[indicator 6]],RIGHT(AB$2,1)+2,FALSE)=0,"",VLOOKUP($A100,Table145[[thematic areas]:[indicator 6]],RIGHT(AB$2,1)+2,FALSE))</f>
        <v>#N/A</v>
      </c>
      <c r="AC100" s="38" t="e">
        <f>IF(VLOOKUP($A100,Table145[[thematic areas]:[indicator 6]],RIGHT(AC$2,1)+2,FALSE)=0,"",VLOOKUP($A100,Table145[[thematic areas]:[indicator 6]],RIGHT(AC$2,1)+2,FALSE))</f>
        <v>#N/A</v>
      </c>
      <c r="AD100" s="38" t="e">
        <f>IF(VLOOKUP($A100,Table145[[thematic areas]:[indicator 6]],RIGHT(AD$2,1)+2,FALSE)=0,"",VLOOKUP($A100,Table145[[thematic areas]:[indicator 6]],RIGHT(AD$2,1)+2,FALSE))</f>
        <v>#N/A</v>
      </c>
      <c r="AE100" s="38" t="e">
        <f>IF(VLOOKUP($A100,Table145[[thematic areas]:[indicator 6]],RIGHT(AE$2,1)+2,FALSE)=0,"",VLOOKUP($A100,Table145[[thematic areas]:[indicator 6]],RIGHT(AE$2,1)+2,FALSE))</f>
        <v>#N/A</v>
      </c>
      <c r="AF100" s="38" t="e">
        <f>IF(VLOOKUP($A100,Table145[[thematic areas]:[indicator 6]],RIGHT(AF$2,1)+2,FALSE)=0,"",VLOOKUP($A100,Table145[[thematic areas]:[indicator 6]],RIGHT(AF$2,1)+2,FALSE))</f>
        <v>#N/A</v>
      </c>
      <c r="AG100" s="38"/>
      <c r="AH100" s="1">
        <f t="shared" si="5"/>
        <v>96</v>
      </c>
      <c r="AI100" s="1">
        <f t="shared" ref="AI100" si="6">IF(AH100&lt;=9,"0"&amp;AH100,AH100)</f>
        <v>96</v>
      </c>
      <c r="AJ100" s="34" t="e">
        <f>IF(VLOOKUP(B100,Table1[[indicators]:[area]],3,FALSE)=A100,1,2)</f>
        <v>#N/A</v>
      </c>
    </row>
    <row r="102" spans="1:36" x14ac:dyDescent="0.35">
      <c r="A102" s="51" t="s">
        <v>8</v>
      </c>
      <c r="B102" s="51"/>
      <c r="C102" s="51"/>
      <c r="D102" s="51"/>
      <c r="E102" s="51"/>
      <c r="F102" s="51"/>
      <c r="G102" s="51"/>
      <c r="H102" s="51"/>
      <c r="I102" s="51"/>
      <c r="J102" s="51"/>
      <c r="K102" s="51"/>
      <c r="L102" s="52"/>
      <c r="M102" s="51"/>
      <c r="N102" s="51"/>
      <c r="O102" s="51"/>
      <c r="P102" s="51"/>
      <c r="Q102" s="51"/>
      <c r="R102" s="51"/>
      <c r="S102" s="51"/>
      <c r="T102" s="51"/>
      <c r="U102" s="51"/>
      <c r="V102" s="51"/>
      <c r="W102" s="51"/>
      <c r="X102" s="51"/>
      <c r="Y102" s="51"/>
      <c r="Z102" s="51"/>
    </row>
  </sheetData>
  <sortState xmlns:xlrd2="http://schemas.microsoft.com/office/spreadsheetml/2017/richdata2" ref="B3:R12">
    <sortCondition ref="G3:G12"/>
  </sortState>
  <dataConsolidate/>
  <mergeCells count="6">
    <mergeCell ref="G1:J1"/>
    <mergeCell ref="A1:D1"/>
    <mergeCell ref="K1:L1"/>
    <mergeCell ref="X1:Y1"/>
    <mergeCell ref="M1:O1"/>
    <mergeCell ref="P1:W1"/>
  </mergeCells>
  <phoneticPr fontId="6" type="noConversion"/>
  <conditionalFormatting sqref="B3:C100">
    <cfRule type="expression" dxfId="15" priority="10">
      <formula>$AJ3=2</formula>
    </cfRule>
  </conditionalFormatting>
  <dataValidations count="1">
    <dataValidation type="list" allowBlank="1" showInputMessage="1" showErrorMessage="1" sqref="B3:B100" xr:uid="{7BE0D893-B951-4E34-960F-2EE69DF74AFD}">
      <formula1>$AA3:$AF3</formula1>
    </dataValidation>
  </dataValidation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88" id="{60D3384D-69EB-4B02-AAA4-0BC65D6869BE}">
            <xm:f>$L3=reference_tables!$AV$6</xm:f>
            <x14:dxf>
              <font>
                <color theme="0"/>
              </font>
              <fill>
                <patternFill>
                  <bgColor rgb="FFFF0000"/>
                </patternFill>
              </fill>
            </x14:dxf>
          </x14:cfRule>
          <x14:cfRule type="expression" priority="89" id="{888382DB-D9C8-46DC-9BE3-892E6CAFA029}">
            <xm:f>$L$3=reference_tables!$AV$5</xm:f>
            <x14:dxf>
              <fill>
                <patternFill>
                  <bgColor rgb="FFFFC000"/>
                </patternFill>
              </fill>
            </x14:dxf>
          </x14:cfRule>
          <x14:cfRule type="expression" priority="90" id="{52B988BC-1BD0-4AC6-9FE8-F742F2C1FFCC}">
            <xm:f>$L3=reference_tables!$AV$4</xm:f>
            <x14:dxf>
              <fill>
                <patternFill>
                  <bgColor rgb="FFFFFF99"/>
                </patternFill>
              </fill>
            </x14:dxf>
          </x14:cfRule>
          <x14:cfRule type="expression" priority="91" id="{3B20A013-CFED-4C2E-80F4-38038A6C4F47}">
            <xm:f>$L3=reference_tables!$AV$3</xm:f>
            <x14:dxf>
              <fill>
                <patternFill>
                  <bgColor theme="9" tint="0.79998168889431442"/>
                </patternFill>
              </fill>
            </x14:dxf>
          </x14:cfRule>
          <x14:cfRule type="expression" priority="92" id="{F6B4BF74-8043-47ED-B73D-83E446DF5AE8}">
            <xm:f>$L3=reference_tables!$AV$2</xm:f>
            <x14:dxf>
              <fill>
                <patternFill>
                  <bgColor rgb="FF00B050"/>
                </patternFill>
              </fill>
            </x14:dxf>
          </x14:cfRule>
          <xm:sqref>L3:L12 L14:L26 L28:L29 L31:L100</xm:sqref>
        </x14:conditionalFormatting>
        <x14:conditionalFormatting xmlns:xm="http://schemas.microsoft.com/office/excel/2006/main">
          <x14:cfRule type="expression" priority="197" id="{CBD7FE63-16C7-462C-BCD7-5F321F23F8D3}">
            <xm:f>$O3=reference_tables!$AQ$6</xm:f>
            <x14:dxf>
              <fill>
                <patternFill>
                  <bgColor rgb="FFFF9999"/>
                </patternFill>
              </fill>
            </x14:dxf>
          </x14:cfRule>
          <x14:cfRule type="expression" priority="198" id="{511A0CDF-8006-4188-B9C5-66B8360D2D2E}">
            <xm:f>$O3=reference_tables!$AQ$5</xm:f>
            <x14:dxf>
              <fill>
                <patternFill>
                  <bgColor theme="7" tint="0.59996337778862885"/>
                </patternFill>
              </fill>
            </x14:dxf>
          </x14:cfRule>
          <x14:cfRule type="expression" priority="199" id="{A6831D70-6400-407A-88D1-FA8569D109CC}">
            <xm:f>$O3=reference_tables!$AQ$4</xm:f>
            <x14:dxf>
              <fill>
                <patternFill>
                  <bgColor theme="4" tint="0.39994506668294322"/>
                </patternFill>
              </fill>
            </x14:dxf>
          </x14:cfRule>
          <x14:cfRule type="expression" priority="200" id="{C36FD467-2D75-477D-B231-89894B3B1A01}">
            <xm:f>$O3=reference_tables!$AQ$3</xm:f>
            <x14:dxf>
              <fill>
                <patternFill>
                  <bgColor theme="9" tint="0.39994506668294322"/>
                </patternFill>
              </fill>
            </x14:dxf>
          </x14:cfRule>
          <x14:cfRule type="expression" priority="201" id="{BAC98432-6E44-42A8-9526-BF1D5975405B}">
            <xm:f>$O3=reference_tables!$AQ$2</xm:f>
            <x14:dxf>
              <fill>
                <patternFill>
                  <bgColor theme="9"/>
                </patternFill>
              </fill>
            </x14:dxf>
          </x14:cfRule>
          <xm:sqref>O3:O100</xm:sqref>
        </x14:conditionalFormatting>
        <x14:conditionalFormatting xmlns:xm="http://schemas.microsoft.com/office/excel/2006/main">
          <x14:cfRule type="expression" priority="94" id="{FA709958-8F48-47A5-902D-8EDB002D1494}">
            <xm:f>$X3=reference_tables!$AE$6</xm:f>
            <x14:dxf>
              <fill>
                <patternFill>
                  <bgColor rgb="FF00B050"/>
                </patternFill>
              </fill>
            </x14:dxf>
          </x14:cfRule>
          <x14:cfRule type="expression" priority="193" id="{315695DC-2B0D-4C17-AF12-03801A832640}">
            <xm:f>$X3=reference_tables!$AE$5</xm:f>
            <x14:dxf>
              <fill>
                <patternFill>
                  <bgColor theme="9" tint="0.39994506668294322"/>
                </patternFill>
              </fill>
            </x14:dxf>
          </x14:cfRule>
          <x14:cfRule type="expression" priority="194" id="{F3B4B4BB-67A0-4211-BA9E-722ED1B7079E}">
            <xm:f>$X3=reference_tables!$AE$4</xm:f>
            <x14:dxf>
              <fill>
                <patternFill>
                  <bgColor rgb="FFFFFF99"/>
                </patternFill>
              </fill>
            </x14:dxf>
          </x14:cfRule>
          <x14:cfRule type="expression" priority="195" id="{60A123A8-14EB-4378-A49C-2D389B4AA58D}">
            <xm:f>$X3=reference_tables!$AE$3</xm:f>
            <x14:dxf>
              <fill>
                <patternFill>
                  <bgColor rgb="FFFFC000"/>
                </patternFill>
              </fill>
            </x14:dxf>
          </x14:cfRule>
          <x14:cfRule type="expression" priority="196" id="{88DD6CD8-1785-4120-98BD-07012BEB669B}">
            <xm:f>X3=reference_tables!$AE$2</xm:f>
            <x14:dxf>
              <font>
                <color theme="0"/>
              </font>
              <fill>
                <patternFill>
                  <bgColor rgb="FFFF0000"/>
                </patternFill>
              </fill>
            </x14:dxf>
          </x14:cfRule>
          <xm:sqref>X3:X100</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2ED4F2AC-E60A-4762-9870-FC5E2AD2DA52}">
          <x14:formula1>
            <xm:f>reference_tables!$AV$2:$AV$6</xm:f>
          </x14:formula1>
          <xm:sqref>L14:L26 L28:L29 L31:L100 L3:L12</xm:sqref>
        </x14:dataValidation>
        <x14:dataValidation type="list" allowBlank="1" showInputMessage="1" showErrorMessage="1" xr:uid="{275746CD-0625-4226-886B-E9624E1F07D5}">
          <x14:formula1>
            <xm:f>reference_tables!$AY$2:$AY$16</xm:f>
          </x14:formula1>
          <xm:sqref>J31:J32 J69:J100 J28:J29 J14:J26 J5:J12</xm:sqref>
        </x14:dataValidation>
        <x14:dataValidation type="list" allowBlank="1" showInputMessage="1" showErrorMessage="1" xr:uid="{829B9E8B-A02B-43B3-BAB0-3F37AB77F413}">
          <x14:formula1>
            <xm:f>reference_tables!$AW$2:$AW$10</xm:f>
          </x14:formula1>
          <xm:sqref>H14:H26 J33:J68 H28:H29 H31:H100 H5:H12</xm:sqref>
        </x14:dataValidation>
        <x14:dataValidation type="list" allowBlank="1" xr:uid="{8E8DAEE8-3A1A-49FF-96E3-FDAD48A7DE14}">
          <x14:formula1>
            <xm:f>reference_tables!$AY$2:$AY$16</xm:f>
          </x14:formula1>
          <xm:sqref>J3:J4</xm:sqref>
        </x14:dataValidation>
        <x14:dataValidation type="list" allowBlank="1" showInputMessage="1" xr:uid="{595E24E9-41C7-410B-8D57-AE3043A83B55}">
          <x14:formula1>
            <xm:f>reference_tables!$AW$2:$AW$10</xm:f>
          </x14:formula1>
          <xm:sqref>H3:H4</xm:sqref>
        </x14:dataValidation>
        <x14:dataValidation type="list" allowBlank="1" showInputMessage="1" showErrorMessage="1" xr:uid="{AB6F32B4-64E4-4ABD-9DF4-8CC764754EAB}">
          <x14:formula1>
            <xm:f>reference_tables!$AE$2:$AE$6</xm:f>
          </x14:formula1>
          <xm:sqref>X3:X100</xm:sqref>
        </x14:dataValidation>
        <x14:dataValidation type="list" allowBlank="1" showInputMessage="1" showErrorMessage="1" xr:uid="{8BEA890A-5711-44A6-8D9F-A2FC3CCCF3DF}">
          <x14:formula1>
            <xm:f>reference_tables!$AH$2:$AH$3</xm:f>
          </x14:formula1>
          <xm:sqref>W3:W100</xm:sqref>
        </x14:dataValidation>
        <x14:dataValidation type="list" allowBlank="1" showInputMessage="1" showErrorMessage="1" xr:uid="{4C45F9A6-11A8-481A-B0C8-378814644837}">
          <x14:formula1>
            <xm:f>reference_tables!$AS$2:$AS$5</xm:f>
          </x14:formula1>
          <xm:sqref>S3:S100</xm:sqref>
        </x14:dataValidation>
        <x14:dataValidation type="list" allowBlank="1" showInputMessage="1" showErrorMessage="1" xr:uid="{83406E2B-3F6E-476F-A104-68E82D5163F7}">
          <x14:formula1>
            <xm:f>reference_tables!$N$2:$N$20</xm:f>
          </x14:formula1>
          <xm:sqref>A3:A100</xm:sqref>
        </x14:dataValidation>
        <x14:dataValidation type="date" allowBlank="1" showInputMessage="1" showErrorMessage="1" error="the date you entered is not in the defined NAPHS timeline" xr:uid="{42AAAA38-B20A-40E6-A94F-07257A56DC77}">
          <x14:formula1>
            <xm:f>'1_Setup'!$C$18</xm:f>
          </x14:formula1>
          <x14:formula2>
            <xm:f>'1_Setup'!$E$18</xm:f>
          </x14:formula2>
          <xm:sqref>P3:P100</xm:sqref>
        </x14:dataValidation>
        <x14:dataValidation type="date" allowBlank="1" showInputMessage="1" showErrorMessage="1" error="The end dates needs to:_x000a__x000a_- be later than the start date_x000a_- and within the NAPHS timeline" xr:uid="{222A13E9-7992-4E79-A4BD-C5EF6CF42A3D}">
          <x14:formula1>
            <xm:f>P3</xm:f>
          </x14:formula1>
          <x14:formula2>
            <xm:f>'1_Setup'!$E$18</xm:f>
          </x14:formula2>
          <xm:sqref>Q3:Q100</xm:sqref>
        </x14:dataValidation>
        <x14:dataValidation type="list" allowBlank="1" showInputMessage="1" showErrorMessage="1" xr:uid="{8D4D665A-A2C1-4E65-8D40-997A1F29842E}">
          <x14:formula1>
            <xm:f>reference_tables!$AO$2:$AO$4</xm:f>
          </x14:formula1>
          <xm:sqref>M3:M100</xm:sqref>
        </x14:dataValidation>
        <x14:dataValidation type="list" allowBlank="1" showInputMessage="1" showErrorMessage="1" xr:uid="{F0E5725B-9947-4074-A5F2-617DD7CD0D70}">
          <x14:formula1>
            <xm:f>reference_tables!$AP$2:$AP$4</xm:f>
          </x14:formula1>
          <xm:sqref>N3:N100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D1C93-4B3C-4699-B44E-17624156164A}">
  <sheetPr>
    <tabColor theme="4" tint="0.59999389629810485"/>
  </sheetPr>
  <dimension ref="A1:C20"/>
  <sheetViews>
    <sheetView workbookViewId="0">
      <selection activeCell="B7" sqref="B7"/>
    </sheetView>
  </sheetViews>
  <sheetFormatPr defaultColWidth="9.1796875" defaultRowHeight="14.5" x14ac:dyDescent="0.35"/>
  <cols>
    <col min="1" max="1" width="69.81640625" bestFit="1" customWidth="1"/>
    <col min="2" max="2" width="27.81640625" style="123" bestFit="1" customWidth="1"/>
    <col min="3" max="3" width="22.1796875" bestFit="1" customWidth="1"/>
  </cols>
  <sheetData>
    <row r="1" spans="1:3" ht="23.5" x14ac:dyDescent="0.55000000000000004">
      <c r="A1" s="154" t="s">
        <v>169</v>
      </c>
      <c r="B1" s="154"/>
    </row>
    <row r="3" spans="1:3" x14ac:dyDescent="0.35">
      <c r="A3" s="48" t="s">
        <v>539</v>
      </c>
      <c r="B3" t="s">
        <v>531</v>
      </c>
      <c r="C3" t="s">
        <v>532</v>
      </c>
    </row>
    <row r="4" spans="1:3" x14ac:dyDescent="0.35">
      <c r="A4" s="4" t="s">
        <v>540</v>
      </c>
      <c r="B4" s="12"/>
      <c r="C4" s="12">
        <v>0</v>
      </c>
    </row>
    <row r="5" spans="1:3" x14ac:dyDescent="0.35">
      <c r="A5" s="49" t="s">
        <v>540</v>
      </c>
      <c r="B5" s="12"/>
      <c r="C5" s="12">
        <v>0</v>
      </c>
    </row>
    <row r="6" spans="1:3" x14ac:dyDescent="0.35">
      <c r="A6" s="4" t="s">
        <v>264</v>
      </c>
      <c r="B6" s="12"/>
      <c r="C6" s="12">
        <v>0</v>
      </c>
    </row>
    <row r="7" spans="1:3" x14ac:dyDescent="0.35">
      <c r="A7" s="49" t="s">
        <v>422</v>
      </c>
      <c r="B7" s="12"/>
      <c r="C7" s="12">
        <v>0</v>
      </c>
    </row>
    <row r="8" spans="1:3" x14ac:dyDescent="0.35">
      <c r="A8" s="4" t="s">
        <v>270</v>
      </c>
      <c r="B8" s="12"/>
      <c r="C8" s="12">
        <v>0</v>
      </c>
    </row>
    <row r="9" spans="1:3" x14ac:dyDescent="0.35">
      <c r="A9" s="49" t="s">
        <v>540</v>
      </c>
      <c r="B9" s="12"/>
      <c r="C9" s="12">
        <v>0</v>
      </c>
    </row>
    <row r="10" spans="1:3" x14ac:dyDescent="0.35">
      <c r="A10" s="4" t="s">
        <v>541</v>
      </c>
      <c r="B10" s="12"/>
      <c r="C10" s="12">
        <v>0</v>
      </c>
    </row>
    <row r="11" spans="1:3" x14ac:dyDescent="0.35">
      <c r="B11"/>
    </row>
    <row r="12" spans="1:3" x14ac:dyDescent="0.35">
      <c r="B12"/>
    </row>
    <row r="13" spans="1:3" x14ac:dyDescent="0.35">
      <c r="B13"/>
    </row>
    <row r="14" spans="1:3" x14ac:dyDescent="0.35">
      <c r="B14"/>
    </row>
    <row r="15" spans="1:3" x14ac:dyDescent="0.35">
      <c r="B15"/>
    </row>
    <row r="16" spans="1:3" x14ac:dyDescent="0.35">
      <c r="B16"/>
    </row>
    <row r="17" spans="2:2" x14ac:dyDescent="0.35">
      <c r="B17"/>
    </row>
    <row r="18" spans="2:2" x14ac:dyDescent="0.35">
      <c r="B18"/>
    </row>
    <row r="19" spans="2:2" x14ac:dyDescent="0.35">
      <c r="B19"/>
    </row>
    <row r="20" spans="2:2" x14ac:dyDescent="0.35">
      <c r="B20"/>
    </row>
  </sheetData>
  <mergeCells count="1">
    <mergeCell ref="A1:B1"/>
  </mergeCell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00DA4-129A-411A-89FB-CE61A7701E42}">
  <sheetPr>
    <tabColor theme="4" tint="0.59999389629810485"/>
  </sheetPr>
  <dimension ref="A1:AI10"/>
  <sheetViews>
    <sheetView topLeftCell="P1" workbookViewId="0">
      <selection activeCell="AC29" sqref="AC29"/>
    </sheetView>
  </sheetViews>
  <sheetFormatPr defaultColWidth="9.1796875" defaultRowHeight="14.5" x14ac:dyDescent="0.35"/>
  <cols>
    <col min="1" max="1" width="67.7265625" bestFit="1" customWidth="1"/>
    <col min="2" max="2" width="35.1796875" bestFit="1" customWidth="1"/>
    <col min="19" max="19" width="69.81640625" bestFit="1" customWidth="1"/>
    <col min="20" max="20" width="35.1796875" bestFit="1" customWidth="1"/>
  </cols>
  <sheetData>
    <row r="1" spans="1:35" ht="21" x14ac:dyDescent="0.5">
      <c r="A1" s="155" t="s">
        <v>534</v>
      </c>
      <c r="B1" s="155"/>
      <c r="C1" s="155"/>
      <c r="D1" s="155"/>
      <c r="E1" s="155"/>
      <c r="F1" s="155"/>
      <c r="G1" s="155"/>
      <c r="H1" s="155"/>
      <c r="I1" s="155"/>
      <c r="J1" s="155"/>
      <c r="K1" s="155"/>
      <c r="L1" s="155"/>
      <c r="M1" s="155"/>
      <c r="N1" s="155"/>
      <c r="O1" s="155"/>
      <c r="P1" s="155"/>
      <c r="Q1" s="155"/>
      <c r="S1" s="156" t="s">
        <v>535</v>
      </c>
      <c r="T1" s="156"/>
      <c r="U1" s="156"/>
      <c r="V1" s="156"/>
      <c r="W1" s="156"/>
      <c r="X1" s="156"/>
      <c r="Y1" s="156"/>
      <c r="Z1" s="156"/>
      <c r="AA1" s="156"/>
      <c r="AB1" s="156"/>
      <c r="AC1" s="156"/>
      <c r="AD1" s="156"/>
      <c r="AE1" s="156"/>
      <c r="AF1" s="156"/>
      <c r="AG1" s="156"/>
      <c r="AH1" s="156"/>
      <c r="AI1" s="156"/>
    </row>
    <row r="3" spans="1:35" x14ac:dyDescent="0.35">
      <c r="A3" s="48" t="s">
        <v>539</v>
      </c>
      <c r="B3" t="s">
        <v>533</v>
      </c>
      <c r="S3" s="48" t="s">
        <v>539</v>
      </c>
      <c r="T3" t="s">
        <v>533</v>
      </c>
    </row>
    <row r="4" spans="1:35" x14ac:dyDescent="0.35">
      <c r="A4" s="4" t="s">
        <v>540</v>
      </c>
      <c r="B4" s="127"/>
      <c r="S4" s="4" t="s">
        <v>540</v>
      </c>
      <c r="T4" s="127"/>
    </row>
    <row r="5" spans="1:35" x14ac:dyDescent="0.35">
      <c r="A5" s="4" t="s">
        <v>264</v>
      </c>
      <c r="B5" s="127">
        <v>100000</v>
      </c>
      <c r="S5" s="49" t="s">
        <v>540</v>
      </c>
      <c r="T5" s="127"/>
    </row>
    <row r="6" spans="1:35" x14ac:dyDescent="0.35">
      <c r="A6" s="4" t="s">
        <v>270</v>
      </c>
      <c r="B6" s="127"/>
      <c r="S6" s="4" t="s">
        <v>264</v>
      </c>
      <c r="T6" s="127">
        <v>100000</v>
      </c>
    </row>
    <row r="7" spans="1:35" x14ac:dyDescent="0.35">
      <c r="A7" s="4" t="s">
        <v>541</v>
      </c>
      <c r="B7" s="127">
        <v>100000</v>
      </c>
      <c r="S7" s="49" t="s">
        <v>422</v>
      </c>
      <c r="T7" s="127">
        <v>100000</v>
      </c>
    </row>
    <row r="8" spans="1:35" x14ac:dyDescent="0.35">
      <c r="S8" s="4" t="s">
        <v>270</v>
      </c>
      <c r="T8" s="127"/>
    </row>
    <row r="9" spans="1:35" x14ac:dyDescent="0.35">
      <c r="S9" s="49" t="s">
        <v>540</v>
      </c>
      <c r="T9" s="127"/>
    </row>
    <row r="10" spans="1:35" x14ac:dyDescent="0.35">
      <c r="S10" s="4" t="s">
        <v>541</v>
      </c>
      <c r="T10" s="127">
        <v>100000</v>
      </c>
    </row>
  </sheetData>
  <mergeCells count="2">
    <mergeCell ref="A1:Q1"/>
    <mergeCell ref="S1:AI1"/>
  </mergeCell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6b85505-ce97-4e93-9242-a479948a31f9" xsi:nil="true"/>
    <lcf76f155ced4ddcb4097134ff3c332f xmlns="68d9e2be-9b8f-43df-9060-df3b1d9be06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35193CB2898F4DA09FD206133D98F1" ma:contentTypeVersion="16" ma:contentTypeDescription="Create a new document." ma:contentTypeScope="" ma:versionID="dfb3865bc084f716b20031d19875aa36">
  <xsd:schema xmlns:xsd="http://www.w3.org/2001/XMLSchema" xmlns:xs="http://www.w3.org/2001/XMLSchema" xmlns:p="http://schemas.microsoft.com/office/2006/metadata/properties" xmlns:ns2="68d9e2be-9b8f-43df-9060-df3b1d9be06c" xmlns:ns3="36b85505-ce97-4e93-9242-a479948a31f9" targetNamespace="http://schemas.microsoft.com/office/2006/metadata/properties" ma:root="true" ma:fieldsID="720222a86337717b7085f6e52b0e95a1" ns2:_="" ns3:_="">
    <xsd:import namespace="68d9e2be-9b8f-43df-9060-df3b1d9be06c"/>
    <xsd:import namespace="36b85505-ce97-4e93-9242-a479948a31f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d9e2be-9b8f-43df-9060-df3b1d9be0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6b85505-ce97-4e93-9242-a479948a31f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ea3a27-51e2-4e72-a138-bce04217a3a4}" ma:internalName="TaxCatchAll" ma:showField="CatchAllData" ma:web="36b85505-ce97-4e93-9242-a479948a31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h H j q V t y m h E K j A A A A 9 w A A A B I A H A B D b 2 5 m a W c v U G F j a 2 F n Z S 5 4 b W w g o h g A K K A U A A A A A A A A A A A A A A A A A A A A A A A A A A A A h Y 9 N D o I w G E S v Q r q n f 8 a E k F I W b i U x M T F u m 1 K h A T 4 M L Z a 7 u f B I X k G M o u 5 c z p u 3 m L l f b y K f u j a 6 m M H Z H j L E M E W R A d 2 X F q o M j f 4 U J y i X Y q d 0 o y o T z T K 4 d H J l h m r v z y k h I Q Q c V r g f K s I p Z e R Y b P e 6 N p 1 C H 9 n + l 2 M L z i v Q B k l x e I 2 R H D O W Y E 4 5 p o I s U B Q W v g K f 9 z 7 b H y g 2 Y + v H w U g D M V v P 3 Z I F e Z + Q D 1 B L A w Q U A A I A C A C E e O p 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H j q V i i K R 7 g O A A A A E Q A A A B M A H A B G b 3 J t d W x h c y 9 T Z W N 0 a W 9 u M S 5 t I K I Y A C i g F A A A A A A A A A A A A A A A A A A A A A A A A A A A A C t O T S 7 J z M 9 T C I b Q h t Y A U E s B A i 0 A F A A C A A g A h H j q V t y m h E K j A A A A 9 w A A A B I A A A A A A A A A A A A A A A A A A A A A A E N v b m Z p Z y 9 Q Y W N r Y W d l L n h t b F B L A Q I t A B Q A A g A I A I R 4 6 l Y P y u m r p A A A A O k A A A A T A A A A A A A A A A A A A A A A A O 8 A A A B b Q 2 9 u d G V u d F 9 U e X B l c 1 0 u e G 1 s U E s B A i 0 A F A A C A A g A h H j q 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A i o 4 4 E 9 G U 5 D t u S B d W D V r a 0 A A A A A A g A A A A A A E G Y A A A A B A A A g A A A A 5 I K L c 7 j G d J h S 7 r I 5 H G 4 l s K l g z A 9 8 Y h f h B B q Z 1 Q k N I M 4 A A A A A D o A A A A A C A A A g A A A A W Q 7 V r E W d m m w C H j s O j e z y I b w P Y G y l + 2 o 4 w 1 8 O p s u 6 B T x Q A A A A K m T B B Y V 2 k 5 d G f H c D v O X + w b S D G 2 o 9 q + D S U q M f F V 9 r d d X T Y J N H C I 6 L P u C n E / J 5 L I U 0 D 4 F F L r 3 / t 6 1 v M a Q 0 Z j / 2 K u r y g R M 7 f o q B 0 N d S 3 V G M z a Z A A A A A Q 9 m v h v U B U U 4 M H Q b Y w k Q f u i s r P A l N J + A 2 k e b U 5 j r 1 v Y 4 T n H n L 4 w n 0 O S K S a G V o T E X / m p X v / g l J X k m 6 R G 4 D V A P v P w = = < / D a t a M a s h u p > 
</file>

<file path=customXml/itemProps1.xml><?xml version="1.0" encoding="utf-8"?>
<ds:datastoreItem xmlns:ds="http://schemas.openxmlformats.org/officeDocument/2006/customXml" ds:itemID="{3EEABAB6-4CBC-45B1-B128-9EDC904D54A7}">
  <ds:schemaRefs>
    <ds:schemaRef ds:uri="http://schemas.microsoft.com/office/2006/metadata/properties"/>
    <ds:schemaRef ds:uri="http://schemas.microsoft.com/office/infopath/2007/PartnerControls"/>
    <ds:schemaRef ds:uri="36b85505-ce97-4e93-9242-a479948a31f9"/>
    <ds:schemaRef ds:uri="68d9e2be-9b8f-43df-9060-df3b1d9be06c"/>
  </ds:schemaRefs>
</ds:datastoreItem>
</file>

<file path=customXml/itemProps2.xml><?xml version="1.0" encoding="utf-8"?>
<ds:datastoreItem xmlns:ds="http://schemas.openxmlformats.org/officeDocument/2006/customXml" ds:itemID="{23F94A26-5369-488A-9E14-6001524B71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d9e2be-9b8f-43df-9060-df3b1d9be06c"/>
    <ds:schemaRef ds:uri="36b85505-ce97-4e93-9242-a479948a31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CCD179-5A40-401A-8B34-8A38A9D54B6E}">
  <ds:schemaRefs>
    <ds:schemaRef ds:uri="http://schemas.microsoft.com/sharepoint/v3/contenttype/forms"/>
  </ds:schemaRefs>
</ds:datastoreItem>
</file>

<file path=customXml/itemProps4.xml><?xml version="1.0" encoding="utf-8"?>
<ds:datastoreItem xmlns:ds="http://schemas.openxmlformats.org/officeDocument/2006/customXml" ds:itemID="{8DCA6186-0AC1-4FDF-9A71-BCAC758503C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reference_tables</vt:lpstr>
      <vt:lpstr>Instructions</vt:lpstr>
      <vt:lpstr>1_Setup</vt:lpstr>
      <vt:lpstr>NAPHS</vt:lpstr>
      <vt:lpstr>Dashboard implementation</vt:lpstr>
      <vt:lpstr>Dashboard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CAP team</dc:creator>
  <cp:keywords/>
  <dc:description/>
  <cp:lastModifiedBy>de la Garza,  Ana (OS-)</cp:lastModifiedBy>
  <cp:revision/>
  <dcterms:created xsi:type="dcterms:W3CDTF">2022-03-23T08:15:29Z</dcterms:created>
  <dcterms:modified xsi:type="dcterms:W3CDTF">2024-01-09T15:47:29Z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0x010100EE35193CB2898F4DA09FD206133D98F1</vt:lpwstr>
  </property>
  <property fmtid="{D5CDD505-2E9C-101B-9397-08002B2CF9AE}" pid="3" name="MediaServiceImageTags">
    <vt:lpwstr/>
  </property>
</Properties>
</file>