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worldhealthorg.sharepoint.com/sites/CAP/Shared Documents/NAPHS/11 Tools &amp; guides/04 NAPHS tool/"/>
    </mc:Choice>
  </mc:AlternateContent>
  <xr:revisionPtr revIDLastSave="19" documentId="8_{06780F52-42C9-428E-B88A-FA777C704D3B}" xr6:coauthVersionLast="47" xr6:coauthVersionMax="47" xr10:uidLastSave="{65CA5C7D-8CFC-4CEC-9DBB-A7CFB7A463A6}"/>
  <bookViews>
    <workbookView xWindow="-120" yWindow="-120" windowWidth="29040" windowHeight="15720" firstSheet="1" activeTab="3" xr2:uid="{AD0DFBFD-4D6B-43D9-A356-91293B07D718}"/>
  </bookViews>
  <sheets>
    <sheet name="reference_tables" sheetId="10" state="hidden" r:id="rId1"/>
    <sheet name="Instructions" sheetId="64" r:id="rId2"/>
    <sheet name="1_Setup" sheetId="63" r:id="rId3"/>
    <sheet name="NAPHS" sheetId="49" r:id="rId4"/>
    <sheet name="Dashboard implementation" sheetId="61" r:id="rId5"/>
    <sheet name="Dashboard budget" sheetId="62" r:id="rId6"/>
  </sheets>
  <definedNames>
    <definedName name="_xlnm._FilterDatabase" localSheetId="3" hidden="1">NAPHS!$A$2:$Y$68</definedName>
    <definedName name="_MainList">INDEX(#REF!,0,MATCH(INDEX(#REF!,COLUMN()-COLUMN(#REF!)),#REF!,0))</definedName>
    <definedName name="_Source">INDEX(#REF!,1,1):INDEX(#REF!,COUNTA(#REF!))</definedName>
    <definedName name="_useList">INDEX(_MainList,1,1):INDEX(_MainList,COUNTA(_MainList))</definedName>
    <definedName name="cap_01">#REF!</definedName>
    <definedName name="cap_02">#REF!</definedName>
    <definedName name="cap_03">#REF!</definedName>
    <definedName name="cap_04">#REF!</definedName>
    <definedName name="cap_05">#REF!</definedName>
    <definedName name="cap_06">#REF!</definedName>
    <definedName name="cap_07">#REF!</definedName>
    <definedName name="cap_08">#REF!</definedName>
    <definedName name="cap_09">#REF!</definedName>
    <definedName name="cap_10">#REF!</definedName>
    <definedName name="cap_11">#REF!</definedName>
    <definedName name="cap_12">#REF!</definedName>
    <definedName name="cap_13">#REF!</definedName>
    <definedName name="cap_14">#REF!</definedName>
    <definedName name="cap_15">#REF!</definedName>
    <definedName name="cap_16">#REF!</definedName>
    <definedName name="cap_17">#REF!</definedName>
    <definedName name="cap_18">#REF!</definedName>
    <definedName name="cap_19">#REF!</definedName>
    <definedName name="Capacities">#REF!</definedName>
    <definedName name="ExtraDaysFar">#REF!</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3" i="49" l="1"/>
  <c r="AA3" i="49"/>
  <c r="O3" i="49"/>
  <c r="G3" i="49" l="1"/>
  <c r="AF3" i="49" l="1"/>
  <c r="AD3" i="49"/>
  <c r="AE3" i="49"/>
  <c r="AC3" i="49"/>
  <c r="AB3" i="49"/>
  <c r="O4" i="49"/>
  <c r="Z4" i="49"/>
  <c r="AA4" i="49"/>
  <c r="AB4" i="49"/>
  <c r="AC4" i="49"/>
  <c r="AD4" i="49"/>
  <c r="AE4" i="49"/>
  <c r="AF4" i="49"/>
  <c r="AH4" i="49"/>
  <c r="AI4" i="49" s="1"/>
  <c r="AJ4" i="49"/>
  <c r="AC120" i="10"/>
  <c r="AC142" i="10"/>
  <c r="AC141" i="10"/>
  <c r="AC140" i="10"/>
  <c r="AC139" i="10"/>
  <c r="AC137" i="10"/>
  <c r="AC138" i="10" s="1"/>
  <c r="AC134" i="10"/>
  <c r="AC135" i="10" s="1"/>
  <c r="AC136" i="10" s="1"/>
  <c r="AC131" i="10"/>
  <c r="AC132" i="10" s="1"/>
  <c r="AC133" i="10" s="1"/>
  <c r="AC128" i="10"/>
  <c r="AC129" i="10" s="1"/>
  <c r="AC130" i="10" s="1"/>
  <c r="AC125" i="10"/>
  <c r="AC126" i="10" s="1"/>
  <c r="AC127" i="10" s="1"/>
  <c r="AC123" i="10"/>
  <c r="AC124" i="10" s="1"/>
  <c r="AC121" i="10"/>
  <c r="AC122" i="10" s="1"/>
  <c r="AC114" i="10"/>
  <c r="AC115" i="10" s="1"/>
  <c r="AC116" i="10" s="1"/>
  <c r="AC117" i="10" s="1"/>
  <c r="AC118" i="10" s="1"/>
  <c r="AC119" i="10" s="1"/>
  <c r="AC112" i="10"/>
  <c r="AC113" i="10" s="1"/>
  <c r="AC109" i="10"/>
  <c r="AC110" i="10" s="1"/>
  <c r="AC111" i="10" s="1"/>
  <c r="AC107" i="10"/>
  <c r="AC108" i="10" s="1"/>
  <c r="AC105" i="10"/>
  <c r="AC106" i="10" s="1"/>
  <c r="AC103" i="10"/>
  <c r="AC104" i="10" s="1"/>
  <c r="AC100" i="10"/>
  <c r="AC101" i="10" s="1"/>
  <c r="AC102" i="10" s="1"/>
  <c r="AC97" i="10"/>
  <c r="AC98" i="10" s="1"/>
  <c r="AC99" i="10" s="1"/>
  <c r="AC94" i="10"/>
  <c r="AC95" i="10" s="1"/>
  <c r="AC96" i="10" s="1"/>
  <c r="AC93" i="10"/>
  <c r="AC91" i="10"/>
  <c r="AC90" i="10"/>
  <c r="AC87" i="10"/>
  <c r="AC88" i="10" s="1"/>
  <c r="AC89" i="10" s="1"/>
  <c r="AC86" i="10"/>
  <c r="AC85" i="10"/>
  <c r="AC84" i="10"/>
  <c r="AC80" i="10"/>
  <c r="AC81" i="10" s="1"/>
  <c r="AC82" i="10" s="1"/>
  <c r="AC83" i="10" s="1"/>
  <c r="AC77" i="10"/>
  <c r="AC78" i="10" s="1"/>
  <c r="AC79" i="10" s="1"/>
  <c r="AC74" i="10"/>
  <c r="AC75" i="10" s="1"/>
  <c r="AC76" i="10" s="1"/>
  <c r="AC73" i="10"/>
  <c r="AC72" i="10"/>
  <c r="AC71" i="10"/>
  <c r="AC70" i="10"/>
  <c r="AC69" i="10"/>
  <c r="AC68" i="10"/>
  <c r="AC67" i="10"/>
  <c r="AC66" i="10"/>
  <c r="AC65" i="10"/>
  <c r="AC64" i="10"/>
  <c r="AC63" i="10"/>
  <c r="AC62" i="10"/>
  <c r="AC61" i="10"/>
  <c r="AC60" i="10"/>
  <c r="AC59" i="10"/>
  <c r="AC58" i="10"/>
  <c r="AC57" i="10"/>
  <c r="AC56" i="10"/>
  <c r="AC55" i="10"/>
  <c r="AC54" i="10"/>
  <c r="AC53" i="10"/>
  <c r="AC52" i="10"/>
  <c r="AC51" i="10"/>
  <c r="AC50" i="10"/>
  <c r="AC49" i="10"/>
  <c r="AC48" i="10"/>
  <c r="AC47" i="10"/>
  <c r="AC46" i="10"/>
  <c r="AC45" i="10"/>
  <c r="AC44" i="10"/>
  <c r="AC43" i="10"/>
  <c r="AC42" i="10"/>
  <c r="AC41" i="10"/>
  <c r="AC40" i="10"/>
  <c r="AC39" i="10"/>
  <c r="AC38" i="10"/>
  <c r="AC37" i="10"/>
  <c r="AC36" i="10"/>
  <c r="AC35" i="10"/>
  <c r="AC34" i="10"/>
  <c r="AC33" i="10"/>
  <c r="AC31" i="10"/>
  <c r="AC32" i="10" s="1"/>
  <c r="AC30" i="10"/>
  <c r="AC29" i="10"/>
  <c r="AC28" i="10"/>
  <c r="AC27" i="10"/>
  <c r="AC26" i="10"/>
  <c r="AC25" i="10"/>
  <c r="AC22" i="10"/>
  <c r="AC23" i="10" s="1"/>
  <c r="AC24" i="10" s="1"/>
  <c r="AC18" i="10"/>
  <c r="AC19" i="10" s="1"/>
  <c r="AC20" i="10" s="1"/>
  <c r="AC21" i="10" s="1"/>
  <c r="AC16" i="10"/>
  <c r="AC17" i="10" s="1"/>
  <c r="AC14" i="10"/>
  <c r="AC15" i="10" s="1"/>
  <c r="AC12" i="10"/>
  <c r="AC13" i="10" s="1"/>
  <c r="AC10" i="10"/>
  <c r="AC11" i="10" s="1"/>
  <c r="AC6" i="10"/>
  <c r="AC7" i="10" s="1"/>
  <c r="AC8" i="10" s="1"/>
  <c r="AC9" i="10" s="1"/>
  <c r="AC5" i="10"/>
  <c r="AC2" i="10"/>
  <c r="AC3" i="10" s="1"/>
  <c r="AC4" i="10" s="1"/>
  <c r="Q2" i="10"/>
  <c r="S54" i="10"/>
  <c r="S53" i="10"/>
  <c r="S52" i="10"/>
  <c r="S51" i="10"/>
  <c r="U49" i="10"/>
  <c r="T49" i="10"/>
  <c r="S49" i="10"/>
  <c r="U48" i="10"/>
  <c r="T48" i="10"/>
  <c r="S48" i="10"/>
  <c r="U47" i="10"/>
  <c r="T47" i="10"/>
  <c r="S47" i="10"/>
  <c r="U46" i="10"/>
  <c r="T46" i="10"/>
  <c r="S46" i="10"/>
  <c r="T45" i="10"/>
  <c r="S45" i="10"/>
  <c r="T44" i="10"/>
  <c r="S44" i="10"/>
  <c r="W43" i="10"/>
  <c r="V43" i="10"/>
  <c r="U43" i="10"/>
  <c r="T43" i="10"/>
  <c r="S43" i="10"/>
  <c r="T42" i="10"/>
  <c r="S42" i="10"/>
  <c r="U41" i="10"/>
  <c r="T41" i="10"/>
  <c r="T40" i="10"/>
  <c r="S39" i="10"/>
  <c r="T38" i="10"/>
  <c r="S38" i="10"/>
  <c r="U37" i="10"/>
  <c r="T37" i="10"/>
  <c r="S37" i="10"/>
  <c r="U36" i="10"/>
  <c r="T36" i="10"/>
  <c r="S36" i="10"/>
  <c r="U35" i="10"/>
  <c r="T35" i="10"/>
  <c r="S35" i="10"/>
  <c r="U34" i="10"/>
  <c r="T34" i="10"/>
  <c r="S34" i="10"/>
  <c r="S33" i="10"/>
  <c r="V32" i="10"/>
  <c r="U32" i="10"/>
  <c r="T32" i="10"/>
  <c r="S32" i="10"/>
  <c r="V31" i="10"/>
  <c r="U31" i="10"/>
  <c r="T31" i="10"/>
  <c r="S31" i="10"/>
  <c r="U30" i="10"/>
  <c r="T30" i="10"/>
  <c r="S30" i="10"/>
  <c r="V29" i="10"/>
  <c r="U29" i="10"/>
  <c r="T29" i="10"/>
  <c r="S29" i="10"/>
  <c r="U28" i="10"/>
  <c r="T28" i="10"/>
  <c r="S28" i="10"/>
  <c r="T27" i="10"/>
  <c r="S27" i="10"/>
  <c r="T26" i="10"/>
  <c r="S26" i="10"/>
  <c r="U25" i="10"/>
  <c r="T25" i="10"/>
  <c r="S25" i="10"/>
  <c r="W24" i="10"/>
  <c r="V24" i="10"/>
  <c r="U24" i="10"/>
  <c r="T24" i="10"/>
  <c r="S24" i="10"/>
  <c r="U23" i="10"/>
  <c r="T23" i="10"/>
  <c r="S23" i="10"/>
  <c r="T22" i="10"/>
  <c r="S22" i="10"/>
  <c r="T20" i="10"/>
  <c r="S20" i="10"/>
  <c r="T19" i="10"/>
  <c r="S19" i="10"/>
  <c r="T18" i="10"/>
  <c r="S18" i="10"/>
  <c r="V17" i="10"/>
  <c r="U17" i="10"/>
  <c r="T17" i="10"/>
  <c r="S17" i="10"/>
  <c r="T16" i="10"/>
  <c r="S16" i="10"/>
  <c r="U16" i="10"/>
  <c r="S15" i="10"/>
  <c r="U14" i="10"/>
  <c r="T14" i="10"/>
  <c r="S14" i="10"/>
  <c r="T13" i="10"/>
  <c r="S13" i="10"/>
  <c r="V12" i="10"/>
  <c r="U12" i="10"/>
  <c r="T12" i="10"/>
  <c r="S12" i="10"/>
  <c r="T11" i="10"/>
  <c r="S11" i="10"/>
  <c r="U10" i="10"/>
  <c r="T10" i="10"/>
  <c r="S10" i="10"/>
  <c r="V9" i="10"/>
  <c r="U9" i="10"/>
  <c r="T9" i="10"/>
  <c r="S9" i="10"/>
  <c r="T8" i="10"/>
  <c r="S8" i="10"/>
  <c r="T7" i="10"/>
  <c r="S7" i="10"/>
  <c r="T6" i="10"/>
  <c r="S6" i="10"/>
  <c r="T5" i="10"/>
  <c r="S5" i="10"/>
  <c r="V4" i="10"/>
  <c r="U4" i="10"/>
  <c r="T4" i="10"/>
  <c r="S4" i="10"/>
  <c r="S3" i="10"/>
  <c r="U2" i="10"/>
  <c r="T2" i="10"/>
  <c r="S2"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P40" i="10"/>
  <c r="P41" i="10" s="1"/>
  <c r="P42" i="10" s="1"/>
  <c r="P43" i="10" s="1"/>
  <c r="P44" i="10" s="1"/>
  <c r="P45" i="10" s="1"/>
  <c r="P46" i="10" s="1"/>
  <c r="P47" i="10" s="1"/>
  <c r="P48" i="10" s="1"/>
  <c r="P49" i="10" s="1"/>
  <c r="P50" i="10" s="1"/>
  <c r="P51" i="10" s="1"/>
  <c r="P52" i="10" s="1"/>
  <c r="P53" i="10" s="1"/>
  <c r="P54" i="10" s="1"/>
  <c r="P21" i="10"/>
  <c r="P22" i="10" s="1"/>
  <c r="P23" i="10" s="1"/>
  <c r="P24" i="10" s="1"/>
  <c r="P25" i="10" s="1"/>
  <c r="P26" i="10" s="1"/>
  <c r="P27" i="10" s="1"/>
  <c r="P28" i="10" s="1"/>
  <c r="P29" i="10" s="1"/>
  <c r="P30" i="10" s="1"/>
  <c r="P31" i="10" s="1"/>
  <c r="P32" i="10" s="1"/>
  <c r="P33" i="10" s="1"/>
  <c r="P34" i="10" s="1"/>
  <c r="P35" i="10" s="1"/>
  <c r="P36" i="10" s="1"/>
  <c r="P37" i="10" s="1"/>
  <c r="P38" i="10" s="1"/>
  <c r="P39" i="10" s="1"/>
  <c r="P2" i="10"/>
  <c r="P3" i="10" s="1"/>
  <c r="P4" i="10" s="1"/>
  <c r="P5" i="10" s="1"/>
  <c r="P6" i="10" s="1"/>
  <c r="P7" i="10" s="1"/>
  <c r="P8" i="10" s="1"/>
  <c r="P9" i="10" s="1"/>
  <c r="P10" i="10" s="1"/>
  <c r="P11" i="10" s="1"/>
  <c r="P12" i="10" s="1"/>
  <c r="P13" i="10" s="1"/>
  <c r="P14" i="10" s="1"/>
  <c r="P15" i="10" s="1"/>
  <c r="P16" i="10" s="1"/>
  <c r="P17" i="10" s="1"/>
  <c r="P18" i="10" s="1"/>
  <c r="P19" i="10" s="1"/>
  <c r="P20" i="10" s="1"/>
  <c r="AH5" i="49"/>
  <c r="B38" i="64"/>
  <c r="O100" i="49" l="1"/>
  <c r="O99" i="49"/>
  <c r="O98" i="49"/>
  <c r="O97" i="49"/>
  <c r="O96" i="49"/>
  <c r="O95" i="49"/>
  <c r="O94" i="49"/>
  <c r="O93" i="49"/>
  <c r="O92" i="49"/>
  <c r="O91" i="49"/>
  <c r="O90" i="49"/>
  <c r="O89" i="49"/>
  <c r="O88" i="49"/>
  <c r="O87" i="49"/>
  <c r="O86" i="49"/>
  <c r="O85" i="49"/>
  <c r="O84" i="49"/>
  <c r="O83" i="49"/>
  <c r="O82" i="49"/>
  <c r="O81" i="49"/>
  <c r="O80" i="49"/>
  <c r="O79" i="49"/>
  <c r="O78" i="49"/>
  <c r="O77" i="49"/>
  <c r="O76" i="49"/>
  <c r="O75" i="49"/>
  <c r="O74" i="49"/>
  <c r="O73" i="49"/>
  <c r="O72" i="49"/>
  <c r="O71" i="49"/>
  <c r="O70" i="49"/>
  <c r="O69" i="49"/>
  <c r="O68" i="49"/>
  <c r="O67"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8" i="49"/>
  <c r="O37" i="49"/>
  <c r="O36" i="49"/>
  <c r="O35" i="49"/>
  <c r="O34" i="49"/>
  <c r="O33" i="49"/>
  <c r="O32" i="49"/>
  <c r="O31" i="49"/>
  <c r="O30" i="49"/>
  <c r="O29" i="49"/>
  <c r="O28" i="49"/>
  <c r="O27" i="49"/>
  <c r="O26" i="49"/>
  <c r="O25" i="49"/>
  <c r="O24" i="49"/>
  <c r="O23" i="49"/>
  <c r="O22" i="49"/>
  <c r="O21" i="49"/>
  <c r="O20" i="49"/>
  <c r="O19" i="49"/>
  <c r="O18" i="49"/>
  <c r="O17" i="49"/>
  <c r="O16" i="49"/>
  <c r="O15" i="49"/>
  <c r="O14" i="49"/>
  <c r="O13" i="49"/>
  <c r="O12" i="49"/>
  <c r="O11" i="49"/>
  <c r="O10" i="49"/>
  <c r="O9" i="49"/>
  <c r="O8" i="49"/>
  <c r="O7" i="49"/>
  <c r="O6" i="49"/>
  <c r="O5" i="49"/>
  <c r="E2" i="10"/>
  <c r="AJ100" i="49"/>
  <c r="AF100" i="49"/>
  <c r="AE100" i="49"/>
  <c r="AD100" i="49"/>
  <c r="AC100" i="49"/>
  <c r="AB100" i="49"/>
  <c r="AA100" i="49"/>
  <c r="Z100" i="49"/>
  <c r="AJ99" i="49"/>
  <c r="AF99" i="49"/>
  <c r="AE99" i="49"/>
  <c r="AD99" i="49"/>
  <c r="AC99" i="49"/>
  <c r="AB99" i="49"/>
  <c r="AA99" i="49"/>
  <c r="Z99" i="49"/>
  <c r="AJ98" i="49"/>
  <c r="AF98" i="49"/>
  <c r="AE98" i="49"/>
  <c r="AD98" i="49"/>
  <c r="AC98" i="49"/>
  <c r="AB98" i="49"/>
  <c r="AA98" i="49"/>
  <c r="Z98" i="49"/>
  <c r="AJ97" i="49"/>
  <c r="AF97" i="49"/>
  <c r="AE97" i="49"/>
  <c r="AD97" i="49"/>
  <c r="AC97" i="49"/>
  <c r="AB97" i="49"/>
  <c r="AA97" i="49"/>
  <c r="Z97" i="49"/>
  <c r="AJ96" i="49"/>
  <c r="AF96" i="49"/>
  <c r="AE96" i="49"/>
  <c r="AD96" i="49"/>
  <c r="AC96" i="49"/>
  <c r="AB96" i="49"/>
  <c r="AA96" i="49"/>
  <c r="Z96" i="49"/>
  <c r="AJ95" i="49"/>
  <c r="AF95" i="49"/>
  <c r="AE95" i="49"/>
  <c r="AD95" i="49"/>
  <c r="AC95" i="49"/>
  <c r="AB95" i="49"/>
  <c r="AA95" i="49"/>
  <c r="Z95" i="49"/>
  <c r="AJ94" i="49"/>
  <c r="AF94" i="49"/>
  <c r="AE94" i="49"/>
  <c r="AD94" i="49"/>
  <c r="AC94" i="49"/>
  <c r="AB94" i="49"/>
  <c r="AA94" i="49"/>
  <c r="Z94" i="49"/>
  <c r="AJ93" i="49"/>
  <c r="AF93" i="49"/>
  <c r="AE93" i="49"/>
  <c r="AD93" i="49"/>
  <c r="AC93" i="49"/>
  <c r="AB93" i="49"/>
  <c r="AA93" i="49"/>
  <c r="Z93" i="49"/>
  <c r="AJ92" i="49"/>
  <c r="AF92" i="49"/>
  <c r="AE92" i="49"/>
  <c r="AD92" i="49"/>
  <c r="AC92" i="49"/>
  <c r="AB92" i="49"/>
  <c r="AA92" i="49"/>
  <c r="Z92" i="49"/>
  <c r="AJ91" i="49"/>
  <c r="AF91" i="49"/>
  <c r="AE91" i="49"/>
  <c r="AD91" i="49"/>
  <c r="AC91" i="49"/>
  <c r="AB91" i="49"/>
  <c r="AA91" i="49"/>
  <c r="Z91" i="49"/>
  <c r="AJ90" i="49"/>
  <c r="AF90" i="49"/>
  <c r="AE90" i="49"/>
  <c r="AD90" i="49"/>
  <c r="AC90" i="49"/>
  <c r="AB90" i="49"/>
  <c r="AA90" i="49"/>
  <c r="Z90" i="49"/>
  <c r="AJ89" i="49"/>
  <c r="AF89" i="49"/>
  <c r="AE89" i="49"/>
  <c r="AD89" i="49"/>
  <c r="AC89" i="49"/>
  <c r="AB89" i="49"/>
  <c r="AA89" i="49"/>
  <c r="Z89" i="49"/>
  <c r="AJ88" i="49"/>
  <c r="AF88" i="49"/>
  <c r="AE88" i="49"/>
  <c r="AD88" i="49"/>
  <c r="AC88" i="49"/>
  <c r="AB88" i="49"/>
  <c r="AA88" i="49"/>
  <c r="Z88" i="49"/>
  <c r="AJ87" i="49"/>
  <c r="AF87" i="49"/>
  <c r="AE87" i="49"/>
  <c r="AD87" i="49"/>
  <c r="AC87" i="49"/>
  <c r="AB87" i="49"/>
  <c r="AA87" i="49"/>
  <c r="Z87" i="49"/>
  <c r="AJ86" i="49"/>
  <c r="AF86" i="49"/>
  <c r="AE86" i="49"/>
  <c r="AD86" i="49"/>
  <c r="AC86" i="49"/>
  <c r="AB86" i="49"/>
  <c r="AA86" i="49"/>
  <c r="Z86" i="49"/>
  <c r="AJ85" i="49"/>
  <c r="AF85" i="49"/>
  <c r="AE85" i="49"/>
  <c r="AD85" i="49"/>
  <c r="AC85" i="49"/>
  <c r="AB85" i="49"/>
  <c r="AA85" i="49"/>
  <c r="Z85" i="49"/>
  <c r="AJ84" i="49"/>
  <c r="AF84" i="49"/>
  <c r="AE84" i="49"/>
  <c r="AD84" i="49"/>
  <c r="AC84" i="49"/>
  <c r="AB84" i="49"/>
  <c r="AA84" i="49"/>
  <c r="Z84" i="49"/>
  <c r="AJ83" i="49"/>
  <c r="AF83" i="49"/>
  <c r="AE83" i="49"/>
  <c r="AD83" i="49"/>
  <c r="AC83" i="49"/>
  <c r="AB83" i="49"/>
  <c r="AA83" i="49"/>
  <c r="Z83" i="49"/>
  <c r="AJ82" i="49"/>
  <c r="AF82" i="49"/>
  <c r="AE82" i="49"/>
  <c r="AD82" i="49"/>
  <c r="AC82" i="49"/>
  <c r="AB82" i="49"/>
  <c r="AA82" i="49"/>
  <c r="Z82" i="49"/>
  <c r="AJ81" i="49"/>
  <c r="AF81" i="49"/>
  <c r="AE81" i="49"/>
  <c r="AD81" i="49"/>
  <c r="AC81" i="49"/>
  <c r="AB81" i="49"/>
  <c r="AA81" i="49"/>
  <c r="Z81" i="49"/>
  <c r="AJ80" i="49"/>
  <c r="AF80" i="49"/>
  <c r="AE80" i="49"/>
  <c r="AD80" i="49"/>
  <c r="AC80" i="49"/>
  <c r="AB80" i="49"/>
  <c r="AA80" i="49"/>
  <c r="Z80" i="49"/>
  <c r="AJ79" i="49"/>
  <c r="AF79" i="49"/>
  <c r="AE79" i="49"/>
  <c r="AD79" i="49"/>
  <c r="AC79" i="49"/>
  <c r="AB79" i="49"/>
  <c r="AA79" i="49"/>
  <c r="Z79" i="49"/>
  <c r="AJ78" i="49"/>
  <c r="AF78" i="49"/>
  <c r="AE78" i="49"/>
  <c r="AD78" i="49"/>
  <c r="AC78" i="49"/>
  <c r="AB78" i="49"/>
  <c r="AA78" i="49"/>
  <c r="Z78" i="49"/>
  <c r="AJ77" i="49"/>
  <c r="AF77" i="49"/>
  <c r="AE77" i="49"/>
  <c r="AD77" i="49"/>
  <c r="AC77" i="49"/>
  <c r="AB77" i="49"/>
  <c r="AA77" i="49"/>
  <c r="Z77" i="49"/>
  <c r="AJ76" i="49"/>
  <c r="AF76" i="49"/>
  <c r="AE76" i="49"/>
  <c r="AD76" i="49"/>
  <c r="AC76" i="49"/>
  <c r="AB76" i="49"/>
  <c r="AA76" i="49"/>
  <c r="Z76" i="49"/>
  <c r="AJ75" i="49"/>
  <c r="AF75" i="49"/>
  <c r="AE75" i="49"/>
  <c r="AD75" i="49"/>
  <c r="AC75" i="49"/>
  <c r="AB75" i="49"/>
  <c r="AA75" i="49"/>
  <c r="Z75" i="49"/>
  <c r="AJ74" i="49"/>
  <c r="AF74" i="49"/>
  <c r="AE74" i="49"/>
  <c r="AD74" i="49"/>
  <c r="AC74" i="49"/>
  <c r="AB74" i="49"/>
  <c r="AA74" i="49"/>
  <c r="Z74" i="49"/>
  <c r="AJ73" i="49"/>
  <c r="AF73" i="49"/>
  <c r="AE73" i="49"/>
  <c r="AD73" i="49"/>
  <c r="AC73" i="49"/>
  <c r="AB73" i="49"/>
  <c r="AA73" i="49"/>
  <c r="Z73" i="49"/>
  <c r="AJ72" i="49"/>
  <c r="AF72" i="49"/>
  <c r="AE72" i="49"/>
  <c r="AD72" i="49"/>
  <c r="AC72" i="49"/>
  <c r="AB72" i="49"/>
  <c r="AA72" i="49"/>
  <c r="Z72" i="49"/>
  <c r="AJ71" i="49"/>
  <c r="AF71" i="49"/>
  <c r="AE71" i="49"/>
  <c r="AD71" i="49"/>
  <c r="AC71" i="49"/>
  <c r="AB71" i="49"/>
  <c r="AA71" i="49"/>
  <c r="Z71" i="49"/>
  <c r="AJ70" i="49"/>
  <c r="AF70" i="49"/>
  <c r="AE70" i="49"/>
  <c r="AD70" i="49"/>
  <c r="AC70" i="49"/>
  <c r="AB70" i="49"/>
  <c r="AA70" i="49"/>
  <c r="Z70" i="49"/>
  <c r="AJ69" i="49"/>
  <c r="AF69" i="49"/>
  <c r="AE69" i="49"/>
  <c r="AD69" i="49"/>
  <c r="AC69" i="49"/>
  <c r="AB69" i="49"/>
  <c r="AA69" i="49"/>
  <c r="Z69" i="49"/>
  <c r="AJ68" i="49"/>
  <c r="AJ67" i="49"/>
  <c r="AJ66" i="49"/>
  <c r="AJ65" i="49"/>
  <c r="AJ64" i="49"/>
  <c r="AJ63" i="49"/>
  <c r="AJ62" i="49"/>
  <c r="AJ61" i="49"/>
  <c r="AJ60" i="49"/>
  <c r="AJ59" i="49"/>
  <c r="AJ58" i="49"/>
  <c r="AJ57" i="49"/>
  <c r="AJ56" i="49"/>
  <c r="AJ55" i="49"/>
  <c r="AJ54" i="49"/>
  <c r="AJ53" i="49"/>
  <c r="AJ52" i="49"/>
  <c r="AJ51" i="49"/>
  <c r="AJ50" i="49"/>
  <c r="AJ49" i="49"/>
  <c r="AJ48" i="49"/>
  <c r="AJ47" i="49"/>
  <c r="AJ46" i="49"/>
  <c r="AJ45" i="49"/>
  <c r="AJ44" i="49"/>
  <c r="AJ43" i="49"/>
  <c r="AJ42" i="49"/>
  <c r="AJ41" i="49"/>
  <c r="AJ40" i="49"/>
  <c r="AJ39" i="49"/>
  <c r="AJ38" i="49"/>
  <c r="AJ37" i="49"/>
  <c r="AJ36" i="49"/>
  <c r="AJ35" i="49"/>
  <c r="AJ34" i="49"/>
  <c r="AJ33" i="49"/>
  <c r="AJ32" i="49"/>
  <c r="AJ31" i="49"/>
  <c r="AJ30" i="49"/>
  <c r="AJ29" i="49"/>
  <c r="AJ28" i="49"/>
  <c r="AJ27" i="49"/>
  <c r="AJ26" i="49"/>
  <c r="AJ25" i="49"/>
  <c r="AJ24" i="49"/>
  <c r="AJ23" i="49"/>
  <c r="AJ22" i="49"/>
  <c r="AJ21" i="49"/>
  <c r="AJ20" i="49"/>
  <c r="AJ19" i="49"/>
  <c r="AJ18" i="49"/>
  <c r="AJ17" i="49"/>
  <c r="AJ16" i="49"/>
  <c r="AJ15" i="49"/>
  <c r="AJ14" i="49"/>
  <c r="AJ13" i="49"/>
  <c r="AJ12" i="49"/>
  <c r="AJ11" i="49"/>
  <c r="AJ10" i="49"/>
  <c r="AJ8" i="49"/>
  <c r="AJ7" i="49"/>
  <c r="AJ6" i="49"/>
  <c r="AJ5" i="49"/>
  <c r="AJ3" i="49"/>
  <c r="AJ9" i="49"/>
  <c r="AI3" i="49"/>
  <c r="AF68" i="49"/>
  <c r="AE68" i="49"/>
  <c r="AD68" i="49"/>
  <c r="AC68" i="49"/>
  <c r="AB68" i="49"/>
  <c r="AA68" i="49"/>
  <c r="AF67" i="49"/>
  <c r="AE67" i="49"/>
  <c r="AD67" i="49"/>
  <c r="AC67" i="49"/>
  <c r="AB67" i="49"/>
  <c r="AA67" i="49"/>
  <c r="AF66" i="49"/>
  <c r="AE66" i="49"/>
  <c r="AD66" i="49"/>
  <c r="AC66" i="49"/>
  <c r="AB66" i="49"/>
  <c r="AA66" i="49"/>
  <c r="AF65" i="49"/>
  <c r="AE65" i="49"/>
  <c r="AD65" i="49"/>
  <c r="AC65" i="49"/>
  <c r="AB65" i="49"/>
  <c r="AA65" i="49"/>
  <c r="AF64" i="49"/>
  <c r="AE64" i="49"/>
  <c r="AD64" i="49"/>
  <c r="AC64" i="49"/>
  <c r="AB64" i="49"/>
  <c r="AA64" i="49"/>
  <c r="AF63" i="49"/>
  <c r="AE63" i="49"/>
  <c r="AD63" i="49"/>
  <c r="AC63" i="49"/>
  <c r="AB63" i="49"/>
  <c r="AA63" i="49"/>
  <c r="AF62" i="49"/>
  <c r="AE62" i="49"/>
  <c r="AD62" i="49"/>
  <c r="AC62" i="49"/>
  <c r="AB62" i="49"/>
  <c r="AA62" i="49"/>
  <c r="AF61" i="49"/>
  <c r="AE61" i="49"/>
  <c r="AD61" i="49"/>
  <c r="AC61" i="49"/>
  <c r="AB61" i="49"/>
  <c r="AA61" i="49"/>
  <c r="AF60" i="49"/>
  <c r="AE60" i="49"/>
  <c r="AD60" i="49"/>
  <c r="AC60" i="49"/>
  <c r="AB60" i="49"/>
  <c r="AA60" i="49"/>
  <c r="AF59" i="49"/>
  <c r="AE59" i="49"/>
  <c r="AD59" i="49"/>
  <c r="AC59" i="49"/>
  <c r="AB59" i="49"/>
  <c r="AA59" i="49"/>
  <c r="AF58" i="49"/>
  <c r="AE58" i="49"/>
  <c r="AD58" i="49"/>
  <c r="AC58" i="49"/>
  <c r="AB58" i="49"/>
  <c r="AA58" i="49"/>
  <c r="AF57" i="49"/>
  <c r="AE57" i="49"/>
  <c r="AD57" i="49"/>
  <c r="AC57" i="49"/>
  <c r="AB57" i="49"/>
  <c r="AA57" i="49"/>
  <c r="AF56" i="49"/>
  <c r="AE56" i="49"/>
  <c r="AD56" i="49"/>
  <c r="AC56" i="49"/>
  <c r="AB56" i="49"/>
  <c r="AA56" i="49"/>
  <c r="AF55" i="49"/>
  <c r="AE55" i="49"/>
  <c r="AD55" i="49"/>
  <c r="AC55" i="49"/>
  <c r="AB55" i="49"/>
  <c r="AA55" i="49"/>
  <c r="AF54" i="49"/>
  <c r="AE54" i="49"/>
  <c r="AD54" i="49"/>
  <c r="AC54" i="49"/>
  <c r="AB54" i="49"/>
  <c r="AA54" i="49"/>
  <c r="AF53" i="49"/>
  <c r="AE53" i="49"/>
  <c r="AD53" i="49"/>
  <c r="AC53" i="49"/>
  <c r="AB53" i="49"/>
  <c r="AA53" i="49"/>
  <c r="AF52" i="49"/>
  <c r="AE52" i="49"/>
  <c r="AD52" i="49"/>
  <c r="AC52" i="49"/>
  <c r="AB52" i="49"/>
  <c r="AA52" i="49"/>
  <c r="AF51" i="49"/>
  <c r="AE51" i="49"/>
  <c r="AD51" i="49"/>
  <c r="AC51" i="49"/>
  <c r="AB51" i="49"/>
  <c r="AA51" i="49"/>
  <c r="AF50" i="49"/>
  <c r="AE50" i="49"/>
  <c r="AD50" i="49"/>
  <c r="AC50" i="49"/>
  <c r="AB50" i="49"/>
  <c r="AA50" i="49"/>
  <c r="AF49" i="49"/>
  <c r="AE49" i="49"/>
  <c r="AD49" i="49"/>
  <c r="AC49" i="49"/>
  <c r="AB49" i="49"/>
  <c r="AA49" i="49"/>
  <c r="AF48" i="49"/>
  <c r="AE48" i="49"/>
  <c r="AD48" i="49"/>
  <c r="AC48" i="49"/>
  <c r="AB48" i="49"/>
  <c r="AA48" i="49"/>
  <c r="AF47" i="49"/>
  <c r="AE47" i="49"/>
  <c r="AD47" i="49"/>
  <c r="AC47" i="49"/>
  <c r="AB47" i="49"/>
  <c r="AA47" i="49"/>
  <c r="AF46" i="49"/>
  <c r="AE46" i="49"/>
  <c r="AD46" i="49"/>
  <c r="AC46" i="49"/>
  <c r="AB46" i="49"/>
  <c r="AA46" i="49"/>
  <c r="AF45" i="49"/>
  <c r="AE45" i="49"/>
  <c r="AD45" i="49"/>
  <c r="AC45" i="49"/>
  <c r="AB45" i="49"/>
  <c r="AA45" i="49"/>
  <c r="AF44" i="49"/>
  <c r="AE44" i="49"/>
  <c r="AD44" i="49"/>
  <c r="AC44" i="49"/>
  <c r="AB44" i="49"/>
  <c r="AA44" i="49"/>
  <c r="AF43" i="49"/>
  <c r="AE43" i="49"/>
  <c r="AD43" i="49"/>
  <c r="AC43" i="49"/>
  <c r="AB43" i="49"/>
  <c r="AA43" i="49"/>
  <c r="AF42" i="49"/>
  <c r="AE42" i="49"/>
  <c r="AD42" i="49"/>
  <c r="AC42" i="49"/>
  <c r="AB42" i="49"/>
  <c r="AA42" i="49"/>
  <c r="AF41" i="49"/>
  <c r="AE41" i="49"/>
  <c r="AD41" i="49"/>
  <c r="AC41" i="49"/>
  <c r="AB41" i="49"/>
  <c r="AA41" i="49"/>
  <c r="AF40" i="49"/>
  <c r="AE40" i="49"/>
  <c r="AD40" i="49"/>
  <c r="AC40" i="49"/>
  <c r="AB40" i="49"/>
  <c r="AA40" i="49"/>
  <c r="AF39" i="49"/>
  <c r="AE39" i="49"/>
  <c r="AD39" i="49"/>
  <c r="AC39" i="49"/>
  <c r="AB39" i="49"/>
  <c r="AA39" i="49"/>
  <c r="AF38" i="49"/>
  <c r="AE38" i="49"/>
  <c r="AD38" i="49"/>
  <c r="AC38" i="49"/>
  <c r="AB38" i="49"/>
  <c r="AA38" i="49"/>
  <c r="AF37" i="49"/>
  <c r="AE37" i="49"/>
  <c r="AD37" i="49"/>
  <c r="AC37" i="49"/>
  <c r="AB37" i="49"/>
  <c r="AA37" i="49"/>
  <c r="AF36" i="49"/>
  <c r="AE36" i="49"/>
  <c r="AD36" i="49"/>
  <c r="AC36" i="49"/>
  <c r="AB36" i="49"/>
  <c r="AA36" i="49"/>
  <c r="AF35" i="49"/>
  <c r="AE35" i="49"/>
  <c r="AD35" i="49"/>
  <c r="AC35" i="49"/>
  <c r="AB35" i="49"/>
  <c r="AA35" i="49"/>
  <c r="AF34" i="49"/>
  <c r="AE34" i="49"/>
  <c r="AD34" i="49"/>
  <c r="AC34" i="49"/>
  <c r="AB34" i="49"/>
  <c r="AA34" i="49"/>
  <c r="AF33" i="49"/>
  <c r="AE33" i="49"/>
  <c r="AD33" i="49"/>
  <c r="AC33" i="49"/>
  <c r="AB33" i="49"/>
  <c r="AA33" i="49"/>
  <c r="AF32" i="49"/>
  <c r="AE32" i="49"/>
  <c r="AD32" i="49"/>
  <c r="AC32" i="49"/>
  <c r="AB32" i="49"/>
  <c r="AA32" i="49"/>
  <c r="AF31" i="49"/>
  <c r="AE31" i="49"/>
  <c r="AD31" i="49"/>
  <c r="AC31" i="49"/>
  <c r="AB31" i="49"/>
  <c r="AA31" i="49"/>
  <c r="AF30" i="49"/>
  <c r="AE30" i="49"/>
  <c r="AD30" i="49"/>
  <c r="AC30" i="49"/>
  <c r="AB30" i="49"/>
  <c r="AA30" i="49"/>
  <c r="AF29" i="49"/>
  <c r="AE29" i="49"/>
  <c r="AD29" i="49"/>
  <c r="AC29" i="49"/>
  <c r="AB29" i="49"/>
  <c r="AA29" i="49"/>
  <c r="AF28" i="49"/>
  <c r="AE28" i="49"/>
  <c r="AD28" i="49"/>
  <c r="AC28" i="49"/>
  <c r="AB28" i="49"/>
  <c r="AA28" i="49"/>
  <c r="AF27" i="49"/>
  <c r="AE27" i="49"/>
  <c r="AD27" i="49"/>
  <c r="AC27" i="49"/>
  <c r="AB27" i="49"/>
  <c r="AA27" i="49"/>
  <c r="AF26" i="49"/>
  <c r="AE26" i="49"/>
  <c r="AD26" i="49"/>
  <c r="AC26" i="49"/>
  <c r="AB26" i="49"/>
  <c r="AA26" i="49"/>
  <c r="AF25" i="49"/>
  <c r="AE25" i="49"/>
  <c r="AD25" i="49"/>
  <c r="AC25" i="49"/>
  <c r="AB25" i="49"/>
  <c r="AA25" i="49"/>
  <c r="AF24" i="49"/>
  <c r="AE24" i="49"/>
  <c r="AD24" i="49"/>
  <c r="AC24" i="49"/>
  <c r="AB24" i="49"/>
  <c r="AA24" i="49"/>
  <c r="AF23" i="49"/>
  <c r="AE23" i="49"/>
  <c r="AD23" i="49"/>
  <c r="AC23" i="49"/>
  <c r="AB23" i="49"/>
  <c r="AA23" i="49"/>
  <c r="AF22" i="49"/>
  <c r="AE22" i="49"/>
  <c r="AD22" i="49"/>
  <c r="AC22" i="49"/>
  <c r="AB22" i="49"/>
  <c r="AA22" i="49"/>
  <c r="AF21" i="49"/>
  <c r="AE21" i="49"/>
  <c r="AD21" i="49"/>
  <c r="AC21" i="49"/>
  <c r="AB21" i="49"/>
  <c r="AA21" i="49"/>
  <c r="AF20" i="49"/>
  <c r="AE20" i="49"/>
  <c r="AD20" i="49"/>
  <c r="AC20" i="49"/>
  <c r="AB20" i="49"/>
  <c r="AA20" i="49"/>
  <c r="AF19" i="49"/>
  <c r="AE19" i="49"/>
  <c r="AD19" i="49"/>
  <c r="AC19" i="49"/>
  <c r="AB19" i="49"/>
  <c r="AA19" i="49"/>
  <c r="AF18" i="49"/>
  <c r="AE18" i="49"/>
  <c r="AD18" i="49"/>
  <c r="AC18" i="49"/>
  <c r="AB18" i="49"/>
  <c r="AA18" i="49"/>
  <c r="AF17" i="49"/>
  <c r="AE17" i="49"/>
  <c r="AD17" i="49"/>
  <c r="AC17" i="49"/>
  <c r="AB17" i="49"/>
  <c r="AA17" i="49"/>
  <c r="AF16" i="49"/>
  <c r="AE16" i="49"/>
  <c r="AD16" i="49"/>
  <c r="AC16" i="49"/>
  <c r="AB16" i="49"/>
  <c r="AA16" i="49"/>
  <c r="AF15" i="49"/>
  <c r="AE15" i="49"/>
  <c r="AD15" i="49"/>
  <c r="AC15" i="49"/>
  <c r="AB15" i="49"/>
  <c r="AA15" i="49"/>
  <c r="AF14" i="49"/>
  <c r="AE14" i="49"/>
  <c r="AD14" i="49"/>
  <c r="AC14" i="49"/>
  <c r="AB14" i="49"/>
  <c r="AA14" i="49"/>
  <c r="AF13" i="49"/>
  <c r="AE13" i="49"/>
  <c r="AD13" i="49"/>
  <c r="AC13" i="49"/>
  <c r="AB13" i="49"/>
  <c r="AA13" i="49"/>
  <c r="AF12" i="49"/>
  <c r="AE12" i="49"/>
  <c r="AD12" i="49"/>
  <c r="AC12" i="49"/>
  <c r="AB12" i="49"/>
  <c r="AA12" i="49"/>
  <c r="AF11" i="49"/>
  <c r="AE11" i="49"/>
  <c r="AD11" i="49"/>
  <c r="AC11" i="49"/>
  <c r="AB11" i="49"/>
  <c r="AA11" i="49"/>
  <c r="AF10" i="49"/>
  <c r="AE10" i="49"/>
  <c r="AD10" i="49"/>
  <c r="AC10" i="49"/>
  <c r="AB10" i="49"/>
  <c r="AA10" i="49"/>
  <c r="AF9" i="49"/>
  <c r="AE9" i="49"/>
  <c r="AD9" i="49"/>
  <c r="AC9" i="49"/>
  <c r="AB9" i="49"/>
  <c r="AA9" i="49"/>
  <c r="AF8" i="49"/>
  <c r="AE8" i="49"/>
  <c r="AD8" i="49"/>
  <c r="AC8" i="49"/>
  <c r="AB8" i="49"/>
  <c r="AA8" i="49"/>
  <c r="AF7" i="49"/>
  <c r="AE7" i="49"/>
  <c r="AD7" i="49"/>
  <c r="AC7" i="49"/>
  <c r="AB7" i="49"/>
  <c r="AA7" i="49"/>
  <c r="AF6" i="49"/>
  <c r="AE6" i="49"/>
  <c r="AD6" i="49"/>
  <c r="AC6" i="49"/>
  <c r="AB6" i="49"/>
  <c r="AA6" i="49"/>
  <c r="AF5" i="49"/>
  <c r="AE5" i="49"/>
  <c r="AD5" i="49"/>
  <c r="AC5" i="49"/>
  <c r="AB5" i="49"/>
  <c r="AA5" i="49"/>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5" i="10"/>
  <c r="R4" i="10"/>
  <c r="R3" i="10"/>
  <c r="R2" i="10"/>
  <c r="K1" i="10"/>
  <c r="J1" i="10"/>
  <c r="I1" i="10"/>
  <c r="G8" i="49"/>
  <c r="Z33" i="49"/>
  <c r="Z29" i="49"/>
  <c r="Z32" i="49"/>
  <c r="Z31" i="49"/>
  <c r="Z12" i="49"/>
  <c r="Z11" i="49"/>
  <c r="Z28" i="49"/>
  <c r="Z10" i="49"/>
  <c r="Z26" i="49"/>
  <c r="Z25" i="49"/>
  <c r="Z24" i="49"/>
  <c r="Z23" i="49"/>
  <c r="Z22" i="49"/>
  <c r="Z21" i="49"/>
  <c r="Z20" i="49"/>
  <c r="Z19" i="49"/>
  <c r="Z18" i="49"/>
  <c r="Z17" i="49"/>
  <c r="Z16" i="49"/>
  <c r="Z15" i="49"/>
  <c r="Z14" i="49"/>
  <c r="Z9" i="49"/>
  <c r="Z8" i="49"/>
  <c r="Z7" i="49"/>
  <c r="Z6" i="49"/>
  <c r="Z5" i="49"/>
  <c r="Z3" i="49"/>
  <c r="Z68" i="49"/>
  <c r="Z67" i="49"/>
  <c r="Z66" i="49"/>
  <c r="Z65" i="49"/>
  <c r="Z64" i="49"/>
  <c r="Z63" i="49"/>
  <c r="Z62" i="49"/>
  <c r="Z61" i="49"/>
  <c r="Z60" i="49"/>
  <c r="Z59" i="49"/>
  <c r="Z58" i="49"/>
  <c r="Z57" i="49"/>
  <c r="Z56" i="49"/>
  <c r="Z55" i="49"/>
  <c r="Z54" i="49"/>
  <c r="Z53" i="49"/>
  <c r="Z52" i="49"/>
  <c r="Z51" i="49"/>
  <c r="Z50" i="49"/>
  <c r="Z49" i="49"/>
  <c r="Z48" i="49"/>
  <c r="Z47" i="49"/>
  <c r="Z46" i="49"/>
  <c r="Z45" i="49"/>
  <c r="Z44" i="49"/>
  <c r="Z43" i="49"/>
  <c r="Z42" i="49"/>
  <c r="Z41" i="49"/>
  <c r="Z40" i="49"/>
  <c r="Z39" i="49"/>
  <c r="Z38" i="49"/>
  <c r="Z37" i="49"/>
  <c r="Z36" i="49"/>
  <c r="Z35" i="49"/>
  <c r="Z34" i="49"/>
  <c r="G12" i="49"/>
  <c r="G13" i="49"/>
  <c r="G14" i="49"/>
  <c r="G15" i="49"/>
  <c r="G16" i="49"/>
  <c r="G17" i="49"/>
  <c r="G18" i="49"/>
  <c r="G19" i="49"/>
  <c r="G20" i="49"/>
  <c r="G23" i="49"/>
  <c r="G24" i="49"/>
  <c r="G25" i="49"/>
  <c r="G27" i="49"/>
  <c r="G28" i="49"/>
  <c r="G29" i="49"/>
  <c r="G32" i="49"/>
  <c r="Z30" i="49"/>
  <c r="G33"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N5" i="10" l="1"/>
  <c r="AH6" i="49"/>
  <c r="AI5" i="49"/>
  <c r="G5" i="49" s="1"/>
  <c r="N12" i="10"/>
  <c r="N4" i="10"/>
  <c r="N17" i="10"/>
  <c r="N13" i="10"/>
  <c r="N19" i="10"/>
  <c r="N9" i="10"/>
  <c r="N15" i="10"/>
  <c r="N16" i="10"/>
  <c r="N11" i="10"/>
  <c r="N7" i="10"/>
  <c r="N8" i="10"/>
  <c r="N10" i="10"/>
  <c r="N18" i="10"/>
  <c r="N14" i="10"/>
  <c r="N3" i="10"/>
  <c r="N6" i="10"/>
  <c r="N20" i="10"/>
  <c r="N2" i="10"/>
  <c r="AI6" i="49" l="1"/>
  <c r="G6" i="49" s="1"/>
  <c r="AH7" i="49"/>
  <c r="AH8" i="49" l="1"/>
  <c r="AI7" i="49"/>
  <c r="G7" i="49" s="1"/>
  <c r="AH9" i="49" l="1"/>
  <c r="AI8" i="49"/>
  <c r="AI9" i="49" l="1"/>
  <c r="G9" i="49" s="1"/>
  <c r="AH10" i="49"/>
  <c r="AI10" i="49" l="1"/>
  <c r="G10" i="49" s="1"/>
  <c r="AH11" i="49"/>
  <c r="AH12" i="49" l="1"/>
  <c r="AI11" i="49"/>
  <c r="G11" i="49" s="1"/>
  <c r="AI12" i="49" l="1"/>
  <c r="AI13" i="49" l="1"/>
  <c r="AH14" i="49"/>
  <c r="AH15" i="49" l="1"/>
  <c r="AI14" i="49"/>
  <c r="AI15" i="49" l="1"/>
  <c r="AH16" i="49"/>
  <c r="AI16" i="49" l="1"/>
  <c r="AH17" i="49"/>
  <c r="AI17" i="49" l="1"/>
  <c r="AH18" i="49"/>
  <c r="AH19" i="49" l="1"/>
  <c r="AI18" i="49"/>
  <c r="AH20" i="49" l="1"/>
  <c r="AI19" i="49"/>
  <c r="AH21" i="49" l="1"/>
  <c r="AI20" i="49"/>
  <c r="AH22" i="49" l="1"/>
  <c r="AI21" i="49"/>
  <c r="G21" i="49" s="1"/>
  <c r="AH23" i="49" l="1"/>
  <c r="AI22" i="49"/>
  <c r="G22" i="49" s="1"/>
  <c r="AI23" i="49" l="1"/>
  <c r="AH24" i="49"/>
  <c r="AI24" i="49" l="1"/>
  <c r="AH25" i="49"/>
  <c r="AI25" i="49" l="1"/>
  <c r="AH26" i="49"/>
  <c r="AH27" i="49" l="1"/>
  <c r="AI26" i="49"/>
  <c r="G26" i="49" s="1"/>
  <c r="AH28" i="49" l="1"/>
  <c r="AI27" i="49"/>
  <c r="AH29" i="49" l="1"/>
  <c r="AI28" i="49"/>
  <c r="AH30" i="49" l="1"/>
  <c r="AI29" i="49"/>
  <c r="AH31" i="49" l="1"/>
  <c r="AI30" i="49"/>
  <c r="G30" i="49" s="1"/>
  <c r="AI31" i="49" l="1"/>
  <c r="G31" i="49" s="1"/>
  <c r="AH32" i="49"/>
  <c r="AH33" i="49" l="1"/>
  <c r="AI32" i="49"/>
  <c r="AH34" i="49" l="1"/>
  <c r="AI33" i="49"/>
  <c r="AH35" i="49" l="1"/>
  <c r="AI34" i="49"/>
  <c r="G34" i="49" s="1"/>
  <c r="AH36" i="49" l="1"/>
  <c r="AI35" i="49"/>
  <c r="G35" i="49" s="1"/>
  <c r="AH37" i="49" l="1"/>
  <c r="AI36" i="49"/>
  <c r="AI37" i="49" l="1"/>
  <c r="AH38" i="49"/>
  <c r="AI38" i="49" l="1"/>
  <c r="AH39" i="49"/>
  <c r="AH40" i="49" l="1"/>
  <c r="AI39" i="49"/>
  <c r="AI40" i="49" l="1"/>
  <c r="AH41" i="49"/>
  <c r="AH42" i="49" l="1"/>
  <c r="AI41" i="49"/>
  <c r="AH43" i="49" l="1"/>
  <c r="AI42" i="49"/>
  <c r="AH44" i="49" l="1"/>
  <c r="AI43" i="49"/>
  <c r="AH45" i="49" l="1"/>
  <c r="AI44" i="49"/>
  <c r="AH46" i="49" l="1"/>
  <c r="AI45" i="49"/>
  <c r="AI46" i="49" l="1"/>
  <c r="AH47" i="49"/>
  <c r="AH48" i="49" l="1"/>
  <c r="AI47" i="49"/>
  <c r="AI48" i="49" l="1"/>
  <c r="AH49" i="49"/>
  <c r="AH50" i="49" l="1"/>
  <c r="AI49" i="49"/>
  <c r="AH51" i="49" l="1"/>
  <c r="AI50" i="49"/>
  <c r="AH52" i="49" l="1"/>
  <c r="AI51" i="49"/>
  <c r="AH53" i="49" l="1"/>
  <c r="AI52" i="49"/>
  <c r="AI53" i="49" l="1"/>
  <c r="AH54" i="49"/>
  <c r="AI54" i="49" l="1"/>
  <c r="AH55" i="49"/>
  <c r="AH56" i="49" l="1"/>
  <c r="AI55" i="49"/>
  <c r="AI56" i="49" l="1"/>
  <c r="AH57" i="49"/>
  <c r="AH58" i="49" l="1"/>
  <c r="AI57" i="49"/>
  <c r="AH59" i="49" l="1"/>
  <c r="AI58" i="49"/>
  <c r="AH60" i="49" l="1"/>
  <c r="AI59" i="49"/>
  <c r="AH61" i="49" l="1"/>
  <c r="AI60" i="49"/>
  <c r="AH62" i="49" l="1"/>
  <c r="AI61" i="49"/>
  <c r="AI62" i="49" l="1"/>
  <c r="AH63" i="49"/>
  <c r="AH64" i="49" l="1"/>
  <c r="AI63" i="49"/>
  <c r="AI64" i="49" l="1"/>
  <c r="AH65" i="49"/>
  <c r="AH66" i="49" l="1"/>
  <c r="AI65" i="49"/>
  <c r="AH67" i="49" l="1"/>
  <c r="AI66" i="49"/>
  <c r="AH68" i="49" l="1"/>
  <c r="AI67" i="49"/>
  <c r="AH69" i="49" l="1"/>
  <c r="AI68" i="49"/>
  <c r="AI69" i="49" l="1"/>
  <c r="AH70" i="49"/>
  <c r="AH71" i="49" l="1"/>
  <c r="AI70" i="49"/>
  <c r="AI71" i="49" l="1"/>
  <c r="AH72" i="49"/>
  <c r="AI72" i="49" l="1"/>
  <c r="AH73" i="49"/>
  <c r="AH74" i="49" l="1"/>
  <c r="AI73" i="49"/>
  <c r="AI74" i="49" l="1"/>
  <c r="AH75" i="49"/>
  <c r="AH76" i="49" l="1"/>
  <c r="AI75" i="49"/>
  <c r="AH77" i="49" l="1"/>
  <c r="AI76" i="49"/>
  <c r="AI77" i="49" l="1"/>
  <c r="AH78" i="49"/>
  <c r="AI78" i="49" l="1"/>
  <c r="AH79" i="49"/>
  <c r="AI79" i="49" l="1"/>
  <c r="AH80" i="49"/>
  <c r="AI80" i="49" l="1"/>
  <c r="AH81" i="49"/>
  <c r="AH82" i="49" l="1"/>
  <c r="AI81" i="49"/>
  <c r="AH83" i="49" l="1"/>
  <c r="AI82" i="49"/>
  <c r="AI83" i="49" l="1"/>
  <c r="AH84" i="49"/>
  <c r="AH85" i="49" l="1"/>
  <c r="AI84" i="49"/>
  <c r="AH86" i="49" l="1"/>
  <c r="AI85" i="49"/>
  <c r="AI86" i="49" l="1"/>
  <c r="AH87" i="49"/>
  <c r="AI87" i="49" l="1"/>
  <c r="AH88" i="49"/>
  <c r="AI88" i="49" l="1"/>
  <c r="AH89" i="49"/>
  <c r="AI89" i="49" l="1"/>
  <c r="AH90" i="49"/>
  <c r="AI90" i="49" l="1"/>
  <c r="AH91" i="49"/>
  <c r="AH92" i="49" l="1"/>
  <c r="AI91" i="49"/>
  <c r="AH93" i="49" l="1"/>
  <c r="AI92" i="49"/>
  <c r="AH94" i="49" l="1"/>
  <c r="AI93" i="49"/>
  <c r="AI94" i="49" l="1"/>
  <c r="AH95" i="49"/>
  <c r="AI95" i="49" l="1"/>
  <c r="AH96" i="49"/>
  <c r="AI96" i="49" l="1"/>
  <c r="AH97" i="49"/>
  <c r="AH98" i="49" l="1"/>
  <c r="AI97" i="49"/>
  <c r="AH99" i="49" l="1"/>
  <c r="AI98" i="49"/>
  <c r="AI99" i="49" l="1"/>
  <c r="AH100" i="49"/>
  <c r="AI100" i="49" s="1"/>
</calcChain>
</file>

<file path=xl/sharedStrings.xml><?xml version="1.0" encoding="utf-8"?>
<sst xmlns="http://schemas.openxmlformats.org/spreadsheetml/2006/main" count="788" uniqueCount="525">
  <si>
    <t>Instructions on how to use this Excel tool for the development and monitoring of a NAPHS</t>
  </si>
  <si>
    <t>1.  Start in the worksheet called "1_setup"</t>
  </si>
  <si>
    <t>Field name</t>
  </si>
  <si>
    <t>Description</t>
  </si>
  <si>
    <t>Specific format</t>
  </si>
  <si>
    <t>Mandatory or not</t>
  </si>
  <si>
    <t>country name</t>
  </si>
  <si>
    <t>Enter the name of the country for which the NAPHS is being developed</t>
  </si>
  <si>
    <t>free text</t>
  </si>
  <si>
    <t>Mandatory</t>
  </si>
  <si>
    <t>Plan's type</t>
  </si>
  <si>
    <t xml:space="preserve">Specifiy if the plan you are developing is:
- 5 years strategic plan or a 1-2 year operational plan.  </t>
  </si>
  <si>
    <t>drop-down menu</t>
  </si>
  <si>
    <t>Set of indicators used for the NAPHS</t>
  </si>
  <si>
    <r>
      <t xml:space="preserve">The NAPHS needs to be structured against a set of indicators.  You can decide to use the capacities and related indicators of:
-  JEE (version 2), if your JEE was done before April 2022
- JEE (version 3), if you have done a JEE using the new JEE sets of indicators (after April 2022)
- SPAR, if you have not done a JEE recently, you can structure your NAPHS using the SPAR capacities and related indicators
</t>
    </r>
    <r>
      <rPr>
        <b/>
        <u/>
        <sz val="11"/>
        <color rgb="FFFF0000"/>
        <rFont val="Tenorite"/>
      </rPr>
      <t>NOTE</t>
    </r>
    <r>
      <rPr>
        <b/>
        <u/>
        <sz val="11"/>
        <color theme="1"/>
        <rFont val="Tenorite"/>
      </rPr>
      <t>:</t>
    </r>
    <r>
      <rPr>
        <sz val="11"/>
        <color theme="1"/>
        <rFont val="Tenorite"/>
      </rPr>
      <t xml:space="preserve"> Once you have enter these basic information in the worksheet "1_setup", they should </t>
    </r>
    <r>
      <rPr>
        <b/>
        <sz val="11"/>
        <color theme="1"/>
        <rFont val="Tenorite"/>
      </rPr>
      <t>not be changed</t>
    </r>
    <r>
      <rPr>
        <sz val="11"/>
        <color theme="1"/>
        <rFont val="Tenorite"/>
      </rPr>
      <t xml:space="preserve"> during the development of your NAPHS. Changing the set of indicators would corrupt the integrity of the plan and the ability to monitor its implementation.</t>
    </r>
  </si>
  <si>
    <t>Plan start date</t>
  </si>
  <si>
    <t>Enter the start date of our NAPHS</t>
  </si>
  <si>
    <t>date format</t>
  </si>
  <si>
    <t>Plan end date</t>
  </si>
  <si>
    <t>- date format
- The plan end date needs to be later than the Start date</t>
  </si>
  <si>
    <t>2. Develop the NAPHS in the worksheet called "NAPHS"</t>
  </si>
  <si>
    <t>In "NAPHS" worksheet, each line corresponds to a detailled activity that you want to include into your NAPHS.  Below is a description of the different information required</t>
  </si>
  <si>
    <t>Technical area</t>
  </si>
  <si>
    <t>Each action and detailled activity need to be linked to a technical area (also called IHR capacity). A dropdown menu will give you the list of technical areas</t>
  </si>
  <si>
    <t>Indicator</t>
  </si>
  <si>
    <t>Once you have selected a "technical area", you need to assign a specifc indicator to your activity.  A dropdown menu will give you the list of indicators linked to the technical area</t>
  </si>
  <si>
    <r>
      <t>Strategic Action</t>
    </r>
    <r>
      <rPr>
        <sz val="12"/>
        <rFont val="Tenorite"/>
      </rPr>
      <t>/Benchmark</t>
    </r>
  </si>
  <si>
    <r>
      <t>Describe the</t>
    </r>
    <r>
      <rPr>
        <sz val="11"/>
        <rFont val="Tenorite"/>
      </rPr>
      <t xml:space="preserve"> high-level</t>
    </r>
    <r>
      <rPr>
        <sz val="11"/>
        <color theme="1"/>
        <rFont val="Tenorite"/>
      </rPr>
      <t xml:space="preserve"> strategic action you are planning to do.  If you are using the IHR benchmark to inform the development of your NAPHS, you can use the benchmarks for this field.
</t>
    </r>
    <r>
      <rPr>
        <b/>
        <u/>
        <sz val="11"/>
        <color rgb="FFFF0000"/>
        <rFont val="Tenorite"/>
      </rPr>
      <t>NOTE</t>
    </r>
    <r>
      <rPr>
        <sz val="11"/>
        <color theme="1"/>
        <rFont val="Tenorite"/>
      </rPr>
      <t>: It's important to be realistic about the number of strategic actions that can be implemented during the NAPHS duration.  Too many actions may result in a low implementation performace of your plan</t>
    </r>
  </si>
  <si>
    <t>Responsible authority</t>
  </si>
  <si>
    <t>Specify which authority, team that will be responsible to implement this strategic action</t>
  </si>
  <si>
    <t>Estimated cost of strategic action</t>
  </si>
  <si>
    <t>if you are developing a strategic plan, estimate the cost over the 5 years to implement the strategic action.  If you are developing your operational plan and breaking down your strategic action into detailed activities, only mention the total estimated cost in the first line of your strategic action</t>
  </si>
  <si>
    <t>number</t>
  </si>
  <si>
    <t>Activity ID</t>
  </si>
  <si>
    <t>The system allocate a activity ID code to each activity</t>
  </si>
  <si>
    <t>calculation</t>
  </si>
  <si>
    <t>Not mandatory</t>
  </si>
  <si>
    <t>Source</t>
  </si>
  <si>
    <t>The NAPHS should build on the recommendations of different assessments.  You may want to track from where assessments or plans this activity is coming from (e.g., JEER recommendations, AAR, risk assessment, regional roadmap,etc.)</t>
  </si>
  <si>
    <t>- Drop-down menu
- It is possible to enter free text as well</t>
  </si>
  <si>
    <t>Detailed activity description</t>
  </si>
  <si>
    <t>Activity Type</t>
  </si>
  <si>
    <t>To optimize your planning, you can tag your activity by type (e.g., training, procurement, tool development, etc.) By sorting your activities by type, it can help you to identify redundancies and duplications, and see if some activities need to be reconsidered, reformulated or eventually removed</t>
  </si>
  <si>
    <t>risk-specific</t>
  </si>
  <si>
    <t>If you activity aims at addressing a specific risk, you can specify the risk here</t>
  </si>
  <si>
    <t>free text, but it should match existing risk assessments</t>
  </si>
  <si>
    <t>Risk level</t>
  </si>
  <si>
    <t>If you have specific a specific risk, provide the associated risk level</t>
  </si>
  <si>
    <t>- Drop-down menu</t>
  </si>
  <si>
    <t>Feasibility</t>
  </si>
  <si>
    <t>To help you prioritize activities, estimate how "easy" or "medium" or "difficult" it will be to implement the planned activity</t>
  </si>
  <si>
    <t>Impact</t>
  </si>
  <si>
    <t>To help you prioritize activities, estimate the impact (Low or medium or High) the  activity will have once implemented</t>
  </si>
  <si>
    <t>Priority</t>
  </si>
  <si>
    <t>Once you have estimate the "feasibility" and the "impact" of the activity, the tool calcualte a priority level.  This information can help you to decide which activities to focus on; and decide to only keep what is realistic to implement during the duration of the plan</t>
  </si>
  <si>
    <t>Will only be calcutated if feasibility and impact have been estimated</t>
  </si>
  <si>
    <t>Start date</t>
  </si>
  <si>
    <t>Date when you are planning to start the implemenation of this specific activity</t>
  </si>
  <si>
    <t>- date format
- needs to be withing the time range of your NAPHS</t>
  </si>
  <si>
    <t>End date</t>
  </si>
  <si>
    <t>Date when you are planning to finalize the implemenation of this specific activity</t>
  </si>
  <si>
    <t>- date format
- needs to be withing the time range of your NAPHS and after your activity start date</t>
  </si>
  <si>
    <t>estimate cost of the activity.  This can be calculated by the country using their own costing methodology and tool; or using the WHO costing tool</t>
  </si>
  <si>
    <t>Fund availability</t>
  </si>
  <si>
    <t>Specify if available funds have been identified for this specific activity.</t>
  </si>
  <si>
    <t>Existing budget</t>
  </si>
  <si>
    <t>Specify the amount of funds available for this activity</t>
  </si>
  <si>
    <t>Specify which person (or team, but try to be as specific as possible) that will be responsible to implement this specific activity</t>
  </si>
  <si>
    <t>Collaborating institutions</t>
  </si>
  <si>
    <t>Specify any collaborating institutions which will support (technically and/or financially) the implementation of the activity</t>
  </si>
  <si>
    <t>External Technical Support needed</t>
  </si>
  <si>
    <t>Specify if you still need some technical support to implement this specific activity</t>
  </si>
  <si>
    <t>Yes/No</t>
  </si>
  <si>
    <t>Status of implementation</t>
  </si>
  <si>
    <t>Once the plan is being implemented, you can track the status of implementation of each activity on a regular basis</t>
  </si>
  <si>
    <t>Comments</t>
  </si>
  <si>
    <t>any additional information related to the activity</t>
  </si>
  <si>
    <t>3. Dashboard budget</t>
  </si>
  <si>
    <t>This worksheet provides basic summary tables and graphs about your plan's budget by technical area and by indicator.</t>
  </si>
  <si>
    <r>
      <rPr>
        <b/>
        <u/>
        <sz val="11"/>
        <color theme="1"/>
        <rFont val="Tenorite"/>
      </rPr>
      <t>NOTE</t>
    </r>
    <r>
      <rPr>
        <sz val="11"/>
        <color theme="1"/>
        <rFont val="Tenorite"/>
      </rPr>
      <t>: To ensure you are vizualing the most updated data inputed in the NAPHS, you need to "refresh" the tables in this dashboard; or save and close the Excel file and re-open it. The action to re-open the excel file will automatically refresh your dashbaords.</t>
    </r>
  </si>
  <si>
    <t>4. Dashboard implementation</t>
  </si>
  <si>
    <t>This worksheet provides a dashboard summarizing the status of implementation by indicator.  This dashboard will only provide acurate results once you have started to track and record the status of implementation in the "NAPHS" worksheet</t>
  </si>
  <si>
    <t>1-2 years operational plan</t>
  </si>
  <si>
    <t>SPAR</t>
  </si>
  <si>
    <t>Implementation period</t>
  </si>
  <si>
    <t>STRATEGIC ACTIONS</t>
  </si>
  <si>
    <t>OPERATIONAL PLAN</t>
  </si>
  <si>
    <t>Risk and readiness specific</t>
  </si>
  <si>
    <t>Prioritization</t>
  </si>
  <si>
    <t>Implementation</t>
  </si>
  <si>
    <t>Monitoring</t>
  </si>
  <si>
    <t>Strategic Action</t>
  </si>
  <si>
    <t>Existing Budget</t>
  </si>
  <si>
    <t>Responsible person</t>
  </si>
  <si>
    <t>Est. %</t>
  </si>
  <si>
    <t>indicator 1</t>
  </si>
  <si>
    <t>indicator 2</t>
  </si>
  <si>
    <t>indicator 3</t>
  </si>
  <si>
    <t>indicator 4</t>
  </si>
  <si>
    <t>indicator 5</t>
  </si>
  <si>
    <t>indicator 6</t>
  </si>
  <si>
    <t>Column1</t>
  </si>
  <si>
    <t>activity #</t>
  </si>
  <si>
    <t>activity #2</t>
  </si>
  <si>
    <t>check area_indic</t>
  </si>
  <si>
    <t>C2.IHR Coordination, National IHR Focal Point functions and advocacy</t>
  </si>
  <si>
    <t>C2.3 Advocacy for IHR implementation</t>
  </si>
  <si>
    <t>IAR/AAR</t>
  </si>
  <si>
    <t>Medium</t>
  </si>
  <si>
    <t>High</t>
  </si>
  <si>
    <t>Partial</t>
  </si>
  <si>
    <t>Yes</t>
  </si>
  <si>
    <t>Just started</t>
  </si>
  <si>
    <t xml:space="preserve">If you need to add more line, please copy a line within the NAPHS table and then click "insert copied Cell" </t>
  </si>
  <si>
    <t>Row Labels</t>
  </si>
  <si>
    <t>(blank)</t>
  </si>
  <si>
    <t>Grand Total</t>
  </si>
  <si>
    <t>Budget by Thematic areas</t>
  </si>
  <si>
    <t>Budget by indicator</t>
  </si>
  <si>
    <t>Choosen source</t>
  </si>
  <si>
    <t>Type of plan</t>
  </si>
  <si>
    <t>set of capacities</t>
  </si>
  <si>
    <t>Assessment</t>
  </si>
  <si>
    <t>thematic areas</t>
  </si>
  <si>
    <t>Nb_indic_thematic_area</t>
  </si>
  <si>
    <t>Indicator 2</t>
  </si>
  <si>
    <t>indicators</t>
  </si>
  <si>
    <t>activtity code</t>
  </si>
  <si>
    <t>area</t>
  </si>
  <si>
    <t>fund source</t>
  </si>
  <si>
    <t>Y/N</t>
  </si>
  <si>
    <t>Level of implementation</t>
  </si>
  <si>
    <t>Feasability</t>
  </si>
  <si>
    <t>Fund</t>
  </si>
  <si>
    <t>Activity type</t>
  </si>
  <si>
    <t>date</t>
  </si>
  <si>
    <t>5 years Strategic Plan</t>
  </si>
  <si>
    <t>C1.Policy, Legal and normative Instruments to implement IHR</t>
  </si>
  <si>
    <t>P1: Legislation and Financing</t>
  </si>
  <si>
    <t>P1. Legal instruments</t>
  </si>
  <si>
    <t>JEE 2</t>
  </si>
  <si>
    <t>P.1.1 Legislation, laws, regulations, administrative requirements, policies</t>
  </si>
  <si>
    <t>P.1.2 The state can demonstrate that it has adjusted and aligned its domestic legislation</t>
  </si>
  <si>
    <t>P.1.3 A financing mechanism and funds are available for timely response to public health emergencies</t>
  </si>
  <si>
    <t>P.1.1.</t>
  </si>
  <si>
    <t>Not started</t>
  </si>
  <si>
    <t>Governement</t>
  </si>
  <si>
    <t>National</t>
  </si>
  <si>
    <t>Easy</t>
  </si>
  <si>
    <t>Low</t>
  </si>
  <si>
    <t>(1) Very high</t>
  </si>
  <si>
    <t>Unknown</t>
  </si>
  <si>
    <t>Very low</t>
  </si>
  <si>
    <t>Advocacy</t>
  </si>
  <si>
    <t>min start date</t>
  </si>
  <si>
    <t>P2: IHR Coordination, Communication and Advocacy</t>
  </si>
  <si>
    <t>P2. Financing</t>
  </si>
  <si>
    <t>P.2.1 A functional mechanism is established for the coordination and integration</t>
  </si>
  <si>
    <t>P.1.2.</t>
  </si>
  <si>
    <t>Donor</t>
  </si>
  <si>
    <t>No</t>
  </si>
  <si>
    <t>sub-national</t>
  </si>
  <si>
    <t>(2) High</t>
  </si>
  <si>
    <t>JEE</t>
  </si>
  <si>
    <t>Assessement and data use</t>
  </si>
  <si>
    <t>max end date</t>
  </si>
  <si>
    <t>JEE 3</t>
  </si>
  <si>
    <t>C3.Financing</t>
  </si>
  <si>
    <t>P3: Antimicrobial Resistance</t>
  </si>
  <si>
    <t>P3. IHR coordination, National IHR Focal Point functions and advocacy</t>
  </si>
  <si>
    <t>P.3.1 Antimicrobial resistance (AMR) detection</t>
  </si>
  <si>
    <t>P.3.2 Surveillance of infections caused by AMR pathogens</t>
  </si>
  <si>
    <t>P.3.3 Healthcare associated infection (HCAI) prevention and control programs</t>
  </si>
  <si>
    <t>P.3.4 Antimicrobial stewardship activities</t>
  </si>
  <si>
    <t>P.1.3.</t>
  </si>
  <si>
    <t>On-going</t>
  </si>
  <si>
    <t>Local</t>
  </si>
  <si>
    <t>Difficult</t>
  </si>
  <si>
    <t>(3) Medium</t>
  </si>
  <si>
    <t>Risk Assessment</t>
  </si>
  <si>
    <t>Coordination</t>
  </si>
  <si>
    <t>C4.Laboratory</t>
  </si>
  <si>
    <t>P4: Zoonotic Disease</t>
  </si>
  <si>
    <t>P4. Antimicrobial resistance (AMR)</t>
  </si>
  <si>
    <t>P.4.1 Surveillance systems in place for priority zoonotic diseases/pathogens</t>
  </si>
  <si>
    <t>P.4.2 Veterinary or Animal Health Workforce</t>
  </si>
  <si>
    <t>P.2.1.</t>
  </si>
  <si>
    <t>Advanced Stage</t>
  </si>
  <si>
    <t>(4) low</t>
  </si>
  <si>
    <t>Designation</t>
  </si>
  <si>
    <t>C5.Surveillance</t>
  </si>
  <si>
    <t>P5: Food Safety</t>
  </si>
  <si>
    <t>P5. Zoonotic disease</t>
  </si>
  <si>
    <t>P.5.1 Surveillance systems in place for the detection and monitoring of foodborne diseases and food contamination</t>
  </si>
  <si>
    <t>P.5.2 Mechanisms are established and functioning for the response and management of food safety emergencies</t>
  </si>
  <si>
    <t>P.3.1.</t>
  </si>
  <si>
    <t>Completed</t>
  </si>
  <si>
    <t>(5) Very low</t>
  </si>
  <si>
    <t>Very high</t>
  </si>
  <si>
    <t>Readiness Checklist</t>
  </si>
  <si>
    <t>Dissemination</t>
  </si>
  <si>
    <t>C6.Human resources</t>
  </si>
  <si>
    <t>P6: Biosafety and Biosecurity</t>
  </si>
  <si>
    <t>P6. Food safety</t>
  </si>
  <si>
    <t>P.6.1 Whole-of-Government biosafety and biosecurity system is in place for human, animal, and agriculture</t>
  </si>
  <si>
    <t>P.6.2 Biosafety and biosecurity training and practices</t>
  </si>
  <si>
    <t>P.3.2.</t>
  </si>
  <si>
    <t>Benchmark</t>
  </si>
  <si>
    <t>Financing</t>
  </si>
  <si>
    <t>C7.Health emergency management</t>
  </si>
  <si>
    <t>P7: Immunization</t>
  </si>
  <si>
    <t>P7. Biosafety and biosecurity</t>
  </si>
  <si>
    <t>P.7.1 Vaccine coverage (measles) as part of national program</t>
  </si>
  <si>
    <t>P.7.2 National vaccine access and delivery</t>
  </si>
  <si>
    <t>P.3.3.</t>
  </si>
  <si>
    <t>IHR-PVS NBW</t>
  </si>
  <si>
    <t>Monitoring and Evaluation</t>
  </si>
  <si>
    <t>C8.Health services provision</t>
  </si>
  <si>
    <t>P8: National Laboratory System</t>
  </si>
  <si>
    <t>P8. Immunization</t>
  </si>
  <si>
    <t>D.1.1 Laboratory testing for detection of priority diseases</t>
  </si>
  <si>
    <t>D.1.2 Specimen referral and transport system</t>
  </si>
  <si>
    <t>D.1.4 Laboratory Quality System</t>
  </si>
  <si>
    <t>P.3.4.</t>
  </si>
  <si>
    <t>Regional roadmap</t>
  </si>
  <si>
    <t>Planning and strategy</t>
  </si>
  <si>
    <t>C9.Infection prevention and control (IPC)</t>
  </si>
  <si>
    <t>P9: Real-Time Surveillance</t>
  </si>
  <si>
    <t>D1. National laboratory systems laboratory</t>
  </si>
  <si>
    <t>D.2.1 Indicator and event based surveillance systems</t>
  </si>
  <si>
    <t>D.2.2 Inter-operable, interconnected, electronic real-time reporting system</t>
  </si>
  <si>
    <t>D.2.3 Analysis of surveillance data</t>
  </si>
  <si>
    <t>P.4.1.</t>
  </si>
  <si>
    <t>Other</t>
  </si>
  <si>
    <t>Procurement</t>
  </si>
  <si>
    <t>C10.Risk communication and community engagement (RCCE)</t>
  </si>
  <si>
    <t>P10: Reporting</t>
  </si>
  <si>
    <t>D2. Surveillance</t>
  </si>
  <si>
    <t>D.3.1 System for efficient reporting to WHO, FAO and OIE</t>
  </si>
  <si>
    <t>D.3.2 Reporting network and protocols in country</t>
  </si>
  <si>
    <t>P.4.2.</t>
  </si>
  <si>
    <t>Programme implementation</t>
  </si>
  <si>
    <t>C11.Points of entry (PoEs) and border health</t>
  </si>
  <si>
    <t>P11: Human Resources (Animal and human health sector)</t>
  </si>
  <si>
    <t>D3. Human resources</t>
  </si>
  <si>
    <t>D.4.1 An up-to-date multi-sectoral workforce strategy is in place</t>
  </si>
  <si>
    <t>D.4.2 Human resources are available to effectively implement IHR</t>
  </si>
  <si>
    <t>D.4.3 In-service trainings are available</t>
  </si>
  <si>
    <t>D.4.4 FETP or other applied epidemiology training programme in place</t>
  </si>
  <si>
    <t>P.5.1.</t>
  </si>
  <si>
    <t>SimEx and IAR/AAR</t>
  </si>
  <si>
    <t>C12.Zoonotic diseases</t>
  </si>
  <si>
    <t>P12: Preparedness</t>
  </si>
  <si>
    <t>R1. Health emergency management</t>
  </si>
  <si>
    <t>P.5.2.</t>
  </si>
  <si>
    <t>SOPs</t>
  </si>
  <si>
    <t>C13.Food safety</t>
  </si>
  <si>
    <t>P13: Emergency Response Operations</t>
  </si>
  <si>
    <t>R2. Linking public health and security authorities</t>
  </si>
  <si>
    <t>R.2.1 Capacity to Activate Emergency Operations</t>
  </si>
  <si>
    <t>R.2.2 Emergency Operations Center Operating Procedures and Plans</t>
  </si>
  <si>
    <t>R.2.3 Emergency Operations Program</t>
  </si>
  <si>
    <t>P.6.1.</t>
  </si>
  <si>
    <t>Surveillance</t>
  </si>
  <si>
    <t>C14.Chemical events</t>
  </si>
  <si>
    <t>P14: Linking Public Health and Security Authorities</t>
  </si>
  <si>
    <t>R3. Health services provision</t>
  </si>
  <si>
    <t>R.3.1 Public Health and Security Authorities, (e.g. Law Enforcement, Border Control, Customs)</t>
  </si>
  <si>
    <t>P.6.2.</t>
  </si>
  <si>
    <t>Tool development</t>
  </si>
  <si>
    <t>C15.Radiation emergencies</t>
  </si>
  <si>
    <t>P15: Medical Countermeasures</t>
  </si>
  <si>
    <t>R4. Infection prevention and control (IPC)</t>
  </si>
  <si>
    <t>R.4.1 System is in place for sending and receiving medical countermeasures during a public health emergency</t>
  </si>
  <si>
    <t>R.4.2 System is in place for sending and receiving health personnel during a public health emergency</t>
  </si>
  <si>
    <t>R.4.3 Case management procedures implemented for IHR relevant hazards</t>
  </si>
  <si>
    <t>P.7.1.</t>
  </si>
  <si>
    <t>Training</t>
  </si>
  <si>
    <t>P16: Risk Communication</t>
  </si>
  <si>
    <t>R5. Risk communication and community engagement (RCCE)</t>
  </si>
  <si>
    <t>R.5.1 Risk Communication Systems (plans, mechanisms, etc.)</t>
  </si>
  <si>
    <t>R.5.2 Internal and Partner Communication and Coordination</t>
  </si>
  <si>
    <t>R.5.3 Public Communication</t>
  </si>
  <si>
    <t>R.5.4 Communication Engagement with Affected Communities</t>
  </si>
  <si>
    <t>R.5.5 Dynamic Listening and Rumour Management</t>
  </si>
  <si>
    <t>P.7.2.</t>
  </si>
  <si>
    <t>P17: Events Points of Entry (PoEs)</t>
  </si>
  <si>
    <t>PoE. PoEs and border health</t>
  </si>
  <si>
    <t>PoE.1 Routine capacities are established at PoE</t>
  </si>
  <si>
    <t>PoE.2 Effective Public Health Response at Points of Entry</t>
  </si>
  <si>
    <t>D.1.1.</t>
  </si>
  <si>
    <t>P18: Chemical Events</t>
  </si>
  <si>
    <t>CE. Chemical events</t>
  </si>
  <si>
    <t>CE.1 Mechanisms are established and functioning for detecting and responding to chemical events or emergencies</t>
  </si>
  <si>
    <t>CE.2 Enabling environment is in place for management of chemical Events</t>
  </si>
  <si>
    <t>D.1.2.</t>
  </si>
  <si>
    <t>P19: Radiation Emergencies</t>
  </si>
  <si>
    <t>RE. Radiation emergencies</t>
  </si>
  <si>
    <t>RE.1 Mechanisms are established and functioning for detecting and responding to radiological and nuclear emergencies.</t>
  </si>
  <si>
    <t>RE.2 Enabling environment is in place for management of Radiation Emergencies</t>
  </si>
  <si>
    <t>D.1.3.</t>
  </si>
  <si>
    <t>P1.1. Legal instruments</t>
  </si>
  <si>
    <t>P1.2. Gender equity and equality in health emergencies</t>
  </si>
  <si>
    <t>D.1.4.</t>
  </si>
  <si>
    <t>P2.1. Financing for IHR implementation</t>
  </si>
  <si>
    <t>P2.2. Financing for public health emergency response</t>
  </si>
  <si>
    <t>D.2.1.</t>
  </si>
  <si>
    <t>P3.1. National IHR Focal Point functions</t>
  </si>
  <si>
    <t>P3.2. Multisectoral coordination mechanisms</t>
  </si>
  <si>
    <t>P3.3. Strategic planning for IHR, preparedness or health security</t>
  </si>
  <si>
    <t>D.2.2.</t>
  </si>
  <si>
    <t>P4.1. Multisectoral coordination on AMR</t>
  </si>
  <si>
    <t>P4.2. Surveillance of AMR</t>
  </si>
  <si>
    <t>P4.3. Prevention of MDRO</t>
  </si>
  <si>
    <t>P4.4. Optimal use of antimicrobial medicines in human health</t>
  </si>
  <si>
    <t>P4.5. Optimal use of antimicrobial medicines in animal health and agriculture</t>
  </si>
  <si>
    <t>D.2.3.</t>
  </si>
  <si>
    <t>P5.1. Surveillance of zoonotic diseases</t>
  </si>
  <si>
    <t>P5.2. Response to zoonotic diseases</t>
  </si>
  <si>
    <t>P5.3. Sanitary animal production practices</t>
  </si>
  <si>
    <t>D.3.1.</t>
  </si>
  <si>
    <t>P6.1. Surveillance of foodborne diseases and contamination</t>
  </si>
  <si>
    <t>P6.2. Response and management of food safety emergencies</t>
  </si>
  <si>
    <t>D.3.2.</t>
  </si>
  <si>
    <t>P7.1. Whole-of-government biosafety and biosecurity system is in place for human, animal and agriculture facilities</t>
  </si>
  <si>
    <t>P7.2. Biosafety and biosecurity training and practices in all relevant sectors (including human, animal and agriculture)</t>
  </si>
  <si>
    <t>D.4.1.</t>
  </si>
  <si>
    <t>P8.1. Vaccine coverage (measles) as part of national programme</t>
  </si>
  <si>
    <t>P8.2. National vaccine access and delivery</t>
  </si>
  <si>
    <t>P8.3. Mass vaccination for epidemics of VPDs</t>
  </si>
  <si>
    <t>D.4.2.</t>
  </si>
  <si>
    <t>D1.1. Specimen referral and transport system</t>
  </si>
  <si>
    <t>D1.2. Laboratory quality system</t>
  </si>
  <si>
    <t>D1.3. Laboratory testing capacity modalities</t>
  </si>
  <si>
    <t>D1.4. Effective national diagnostic network</t>
  </si>
  <si>
    <t>D.4.3.</t>
  </si>
  <si>
    <t>D2.1. Early warning surveillance function</t>
  </si>
  <si>
    <t>D2.2. Event verification and investigation</t>
  </si>
  <si>
    <t>D2.3. Analysis and information sharing</t>
  </si>
  <si>
    <t>D.4.4.</t>
  </si>
  <si>
    <t>D3.1. Multisectoral workforce strategy</t>
  </si>
  <si>
    <t>D3.2. Human resources for implementation of IHR</t>
  </si>
  <si>
    <t>D3.3. Workforce training</t>
  </si>
  <si>
    <t>D3.4. Workforce surge during a public health event</t>
  </si>
  <si>
    <t>R.1.1.</t>
  </si>
  <si>
    <t>R1.1. Emergency risk assessment and readiness</t>
  </si>
  <si>
    <t>R1.2. Public health emergency operations centre (PHEOC)</t>
  </si>
  <si>
    <t>R1.3. Management of health emergency response</t>
  </si>
  <si>
    <t>R1.4. Activation and coordination of health personnel in a public health emergency</t>
  </si>
  <si>
    <t>R1.5. Emergency logistic and supply chain management</t>
  </si>
  <si>
    <t>R1.6. Research, development and innovation</t>
  </si>
  <si>
    <t>R.1.2.</t>
  </si>
  <si>
    <t>R2.1. Public health and security authorities (e.g. law enforcement, border control, customs) are linked during a suspect or confirmed biological, chemical or radiological event</t>
  </si>
  <si>
    <t>R.2.1.</t>
  </si>
  <si>
    <t>R3.1. Case management</t>
  </si>
  <si>
    <t>R3.2. Utilization of health services</t>
  </si>
  <si>
    <t>R3.3. Continuity of essential health services (EHS)</t>
  </si>
  <si>
    <t>R.2.2.</t>
  </si>
  <si>
    <t>R4.1. IPC programmes</t>
  </si>
  <si>
    <t>R4.2. HCAI surveillance</t>
  </si>
  <si>
    <t>R4.3. Safe environment in health facilities</t>
  </si>
  <si>
    <t>R.2.3.</t>
  </si>
  <si>
    <t>R5.1. RCCE systems for emergencies</t>
  </si>
  <si>
    <t>R5.2 Risk communication</t>
  </si>
  <si>
    <t>R5.3. Community engagement</t>
  </si>
  <si>
    <t>R.3.1.</t>
  </si>
  <si>
    <t>PoE1. Core capacity requirements at all times for PoEs (airports, ports and ground crossings)</t>
  </si>
  <si>
    <t>PoE2. Public health response at PoEs</t>
  </si>
  <si>
    <t>PoE3. Risk-based approach to international travel-related measures</t>
  </si>
  <si>
    <t>R.4.1.</t>
  </si>
  <si>
    <t>CE1. Mechanisms established and functioning for detecting and responding to chemical events or emergencies</t>
  </si>
  <si>
    <t>CE2. Enabling environment in place for management of chemical event</t>
  </si>
  <si>
    <t>R.4.2.</t>
  </si>
  <si>
    <t>RE1. Mechanisms established and functioning for detecting and responding to radiological and nuclear emergencies</t>
  </si>
  <si>
    <t>RE2. Enabling environment in place for management of radiological and nuclear emergencies</t>
  </si>
  <si>
    <t>R.4.3.</t>
  </si>
  <si>
    <t>SPAR 2</t>
  </si>
  <si>
    <t>C1.1 Policy, legal and normative instruments</t>
  </si>
  <si>
    <t>C1.2 Gender Equality in health emergencies</t>
  </si>
  <si>
    <t>R.5.1.</t>
  </si>
  <si>
    <t>C2.1 National IHR Focal Point functions</t>
  </si>
  <si>
    <t>C2.2 Multisectoral IHR coordination mechanisms</t>
  </si>
  <si>
    <t>R.5.2.</t>
  </si>
  <si>
    <t>C3.1 Financing for IHR implementation</t>
  </si>
  <si>
    <t>C3.2 Financing for Public Health Emergency Response</t>
  </si>
  <si>
    <t>R.5.3.</t>
  </si>
  <si>
    <t>C4.1 Specimen referral and transport system</t>
  </si>
  <si>
    <t>C4.2 Implementation of a laboratory biosafety and biosecurity regime</t>
  </si>
  <si>
    <t>C4.3 Laboratory quality system</t>
  </si>
  <si>
    <t>C4.4 Laboratory testing capacity modalities</t>
  </si>
  <si>
    <t>C4.5 Effective national diagnostic network</t>
  </si>
  <si>
    <t>R.5.4.</t>
  </si>
  <si>
    <t>C5.1 Early warning surveillance function</t>
  </si>
  <si>
    <t>C5.2 Event management (i.e., verification, investigation, analysis, and dissemination of information)</t>
  </si>
  <si>
    <t>R.5.5.</t>
  </si>
  <si>
    <t>C6.1 Human resources for implementation of IHR</t>
  </si>
  <si>
    <t>C6.2 Workforce surge during a public health event</t>
  </si>
  <si>
    <t>PoE.1.</t>
  </si>
  <si>
    <t>C7.1 Planning for health emergencies</t>
  </si>
  <si>
    <t>C7.2 Management of health emergency response</t>
  </si>
  <si>
    <t>C7.3 Emergency logistic and supply chain management</t>
  </si>
  <si>
    <t>PoE.2.</t>
  </si>
  <si>
    <t>C8.1 Case management</t>
  </si>
  <si>
    <t>C8.2 Utilization of health services</t>
  </si>
  <si>
    <t>C8.3 Continuity of essential health services (EHS)</t>
  </si>
  <si>
    <t>CE.1.</t>
  </si>
  <si>
    <t>C9.1 IPC programmes</t>
  </si>
  <si>
    <t>C9.2 Health care-associated infections (HCAI) surveillance</t>
  </si>
  <si>
    <t>C9.3 Safe environment in health facilities</t>
  </si>
  <si>
    <t>CE.2.</t>
  </si>
  <si>
    <t>C10.1 RCCE system for emergencies</t>
  </si>
  <si>
    <t>C10.2 Risk communication</t>
  </si>
  <si>
    <t>C10.3 Community engagement</t>
  </si>
  <si>
    <t>RE.1.</t>
  </si>
  <si>
    <t>C11.1 Core capacity requirements at all times for PoEs (airports, ports and ground crossings)</t>
  </si>
  <si>
    <t>C11.2 Public health response at points of entry</t>
  </si>
  <si>
    <t>C11.3 Risk-based approach to international travel-related measures</t>
  </si>
  <si>
    <t>RE.2.</t>
  </si>
  <si>
    <t>C12.1 One Health collaborative efforts across sectors on activities to address zoonoses</t>
  </si>
  <si>
    <t>P1.1.</t>
  </si>
  <si>
    <t>C13.1 Multisectoral collaboration mechanism for food safety events</t>
  </si>
  <si>
    <t>P1.2.</t>
  </si>
  <si>
    <t>C14.1 Resources for detection and alert</t>
  </si>
  <si>
    <t>P2.1.</t>
  </si>
  <si>
    <t>C15.1 Capacity and resources</t>
  </si>
  <si>
    <t>P2.2.</t>
  </si>
  <si>
    <t>P3.1.</t>
  </si>
  <si>
    <t>P3.2.</t>
  </si>
  <si>
    <t>P3.3.</t>
  </si>
  <si>
    <t>P4.1.</t>
  </si>
  <si>
    <t>P4.2.</t>
  </si>
  <si>
    <t>P4.3.</t>
  </si>
  <si>
    <t>P4.4.</t>
  </si>
  <si>
    <t>P4.5.</t>
  </si>
  <si>
    <t>P5.1.</t>
  </si>
  <si>
    <t>P5.2.</t>
  </si>
  <si>
    <t>P5.3.</t>
  </si>
  <si>
    <t>P6.1.</t>
  </si>
  <si>
    <t>P6.2.</t>
  </si>
  <si>
    <t>P7.1.</t>
  </si>
  <si>
    <t>P7.2.</t>
  </si>
  <si>
    <t>P8.1.</t>
  </si>
  <si>
    <t>P8.2.</t>
  </si>
  <si>
    <t>P8.3.</t>
  </si>
  <si>
    <t>D1.1.</t>
  </si>
  <si>
    <t>D1.2.</t>
  </si>
  <si>
    <t>D1.3.</t>
  </si>
  <si>
    <t>D1.4.</t>
  </si>
  <si>
    <t>D2.1.</t>
  </si>
  <si>
    <t>D2.2.</t>
  </si>
  <si>
    <t>D2.3.</t>
  </si>
  <si>
    <t>D3.1.</t>
  </si>
  <si>
    <t>D3.2.</t>
  </si>
  <si>
    <t>D3.3.</t>
  </si>
  <si>
    <t>D3.4.</t>
  </si>
  <si>
    <t>R1.1.</t>
  </si>
  <si>
    <t>R1.2.</t>
  </si>
  <si>
    <t>R1.3.</t>
  </si>
  <si>
    <t>R1.4.</t>
  </si>
  <si>
    <t>R1.5.</t>
  </si>
  <si>
    <t>R1.6.</t>
  </si>
  <si>
    <t>R2.1.</t>
  </si>
  <si>
    <t>R3.1.</t>
  </si>
  <si>
    <t>R3.2.</t>
  </si>
  <si>
    <t>R3.3.</t>
  </si>
  <si>
    <t>R4.1.</t>
  </si>
  <si>
    <t>R4.2.</t>
  </si>
  <si>
    <t>R4.3.</t>
  </si>
  <si>
    <t>R5.1.</t>
  </si>
  <si>
    <t>R5.2.</t>
  </si>
  <si>
    <t>R5.3.</t>
  </si>
  <si>
    <t>PoE1.</t>
  </si>
  <si>
    <t>PoE2.</t>
  </si>
  <si>
    <t>PoE3.</t>
  </si>
  <si>
    <t>CE1.</t>
  </si>
  <si>
    <t>CE2.</t>
  </si>
  <si>
    <t>RE1.</t>
  </si>
  <si>
    <t>RE2.</t>
  </si>
  <si>
    <t>C01.1.</t>
  </si>
  <si>
    <t>C01.2.</t>
  </si>
  <si>
    <t>C02.1.</t>
  </si>
  <si>
    <t>C02.3.</t>
  </si>
  <si>
    <t>C02.2.</t>
  </si>
  <si>
    <t>C03.1.</t>
  </si>
  <si>
    <t>C03.2.</t>
  </si>
  <si>
    <t>C04.2.</t>
  </si>
  <si>
    <t>C04.3.</t>
  </si>
  <si>
    <t>C04.4.</t>
  </si>
  <si>
    <t>C04.5.</t>
  </si>
  <si>
    <t>C04.1.</t>
  </si>
  <si>
    <t>C05.1.</t>
  </si>
  <si>
    <t>C05.2.</t>
  </si>
  <si>
    <t>C06.1.</t>
  </si>
  <si>
    <t>C06.2.</t>
  </si>
  <si>
    <t>C07.3.</t>
  </si>
  <si>
    <t>C07.2.</t>
  </si>
  <si>
    <t>C07.1.</t>
  </si>
  <si>
    <t>C08.1.</t>
  </si>
  <si>
    <t>C08.2.</t>
  </si>
  <si>
    <t>C08.3.</t>
  </si>
  <si>
    <t>C09.1.</t>
  </si>
  <si>
    <t>C09.2.</t>
  </si>
  <si>
    <t>C09.3.</t>
  </si>
  <si>
    <t>C11.1.</t>
  </si>
  <si>
    <t>C11.2.</t>
  </si>
  <si>
    <t>C12.1.</t>
  </si>
  <si>
    <t>C13.1.</t>
  </si>
  <si>
    <t>C14.1.</t>
  </si>
  <si>
    <t>C15.1.</t>
  </si>
  <si>
    <t>Detailed activity's cost</t>
  </si>
  <si>
    <t>All the data in this worksheet are needed for the integrity of this Excel File.  Deleting and changing any of this data can cause major malfunction in the Excel file.</t>
  </si>
  <si>
    <t>C10.1</t>
  </si>
  <si>
    <t>C10.2</t>
  </si>
  <si>
    <t>C10.3</t>
  </si>
  <si>
    <t xml:space="preserve">DO NOT CHANGE DATA IN THE YELLOW COLUMNS.  THESE CELLS CONTAINS FORMULAS THAT SHOUD NOT BE CHANGED. </t>
  </si>
  <si>
    <t>Dashboard implementation</t>
  </si>
  <si>
    <t>Enter the end date of our NAPHS</t>
  </si>
  <si>
    <t>Latest score</t>
  </si>
  <si>
    <t>Lastest score</t>
  </si>
  <si>
    <t>Refer to the baseline assessment you are using (being the SPAR or the JEE). For the indicators in your NAPHs, mention the score obtained in that assessment.</t>
  </si>
  <si>
    <t>Score</t>
  </si>
  <si>
    <r>
      <t xml:space="preserve">- Each strategic action can be broken down in more detailled activity (e.g., developing new guidance, hold a training, procure specifc material, etc.).  The detailed activities can help to operationalize the plan and </t>
    </r>
    <r>
      <rPr>
        <sz val="11"/>
        <rFont val="Tenorite"/>
      </rPr>
      <t>calculate</t>
    </r>
    <r>
      <rPr>
        <sz val="11"/>
        <color theme="1"/>
        <rFont val="Tenorite"/>
      </rPr>
      <t xml:space="preserve"> the costing
</t>
    </r>
    <r>
      <rPr>
        <b/>
        <u/>
        <sz val="11"/>
        <color rgb="FFFF0000"/>
        <rFont val="Tenorite"/>
      </rPr>
      <t>NOTE 1</t>
    </r>
    <r>
      <rPr>
        <sz val="11"/>
        <color theme="1"/>
        <rFont val="Tenorite"/>
      </rPr>
      <t xml:space="preserve">: It's important to be realistic about the number of activities that can be implemented during the NAPHS duration.  Too many activites may result in a low implementation performace of your plan. (for example, try to limit at about 50 activities for a 12 months period plan or 100 for  a 24 months period plan 
</t>
    </r>
    <r>
      <rPr>
        <b/>
        <sz val="11"/>
        <color rgb="FFFF0000"/>
        <rFont val="Tenorite"/>
      </rPr>
      <t>NOTE 2:</t>
    </r>
    <r>
      <rPr>
        <sz val="11"/>
        <color theme="1"/>
        <rFont val="Tenorite"/>
      </rPr>
      <t xml:space="preserve"> When you break down into detailed activities, and you need to insert new line in your table, first select the line, by clicking on the line number on the left, then select insert. Fill again the technical area, indicator and strategic action in the first 3 column.
</t>
    </r>
    <r>
      <rPr>
        <b/>
        <u/>
        <sz val="11"/>
        <color rgb="FF00B050"/>
        <rFont val="Tenorite"/>
      </rPr>
      <t>TIP</t>
    </r>
    <r>
      <rPr>
        <sz val="11"/>
        <color rgb="FF00B050"/>
        <rFont val="Tenorite"/>
      </rPr>
      <t>:</t>
    </r>
    <r>
      <rPr>
        <sz val="11"/>
        <color theme="1"/>
        <rFont val="Tenorite"/>
      </rPr>
      <t xml:space="preserve"> </t>
    </r>
    <r>
      <rPr>
        <i/>
        <sz val="11"/>
        <color theme="1"/>
        <rFont val="Tenorite"/>
      </rPr>
      <t>if you are breaking down a strategic action into multiple detailled activities, you can "copy" and insert the copied line where needed and adjust the data for your new detailled actitivy.</t>
    </r>
  </si>
  <si>
    <t>D.1.3 Effective National Diagnostic Network</t>
  </si>
  <si>
    <t>R.1.2 National multisectoral multihazard emergency preparedness measures, including emergency response plans, are developed, implemented and tested</t>
  </si>
  <si>
    <t>R.1.1 Strategic emergency risk assessments conducted and emergency resources identified and mapped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</si>
</sst>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00\ _€_-;\-* #,##0.00\ _€_-;_-* &quot;-&quot;??\ _€_-;_-@_-"/>
    <numFmt numFmtId="165" formatCode="[$$-409]\ #,##0"/>
    <numFmt numFmtId="166" formatCode="[$]d\ mmm\ yyyy;@" x16r2:formatCode16="[$-en-150,1]d\ mmm\ yyyy;@"/>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8"/>
      <name val="Calibri"/>
      <family val="2"/>
      <scheme val="minor"/>
    </font>
    <font>
      <b/>
      <sz val="20"/>
      <color theme="1"/>
      <name val="Calibri"/>
      <family val="2"/>
      <scheme val="minor"/>
    </font>
    <font>
      <sz val="11"/>
      <color theme="1"/>
      <name val="Tenorite"/>
    </font>
    <font>
      <b/>
      <sz val="20"/>
      <color theme="1"/>
      <name val="Tenorite"/>
    </font>
    <font>
      <b/>
      <sz val="12"/>
      <color theme="1"/>
      <name val="Tenorite"/>
    </font>
    <font>
      <b/>
      <sz val="16"/>
      <color theme="1"/>
      <name val="Calibri"/>
      <family val="2"/>
      <scheme val="minor"/>
    </font>
    <font>
      <b/>
      <sz val="16"/>
      <color theme="0"/>
      <name val="Calibri"/>
      <family val="2"/>
      <scheme val="minor"/>
    </font>
    <font>
      <i/>
      <sz val="10"/>
      <color theme="1"/>
      <name val="Calibri"/>
      <family val="2"/>
      <scheme val="minor"/>
    </font>
    <font>
      <b/>
      <sz val="11"/>
      <color theme="1"/>
      <name val="Tenorite"/>
    </font>
    <font>
      <b/>
      <u/>
      <sz val="11"/>
      <color theme="1"/>
      <name val="Tenorite"/>
    </font>
    <font>
      <sz val="12"/>
      <color theme="1"/>
      <name val="Tenorite"/>
    </font>
    <font>
      <b/>
      <sz val="16"/>
      <color theme="1"/>
      <name val="Tenorite"/>
    </font>
    <font>
      <sz val="20"/>
      <color rgb="FFFF0000"/>
      <name val="Calibri"/>
      <family val="2"/>
      <scheme val="minor"/>
    </font>
    <font>
      <b/>
      <u/>
      <sz val="11"/>
      <color rgb="FFFF0000"/>
      <name val="Tenorite"/>
    </font>
    <font>
      <sz val="11"/>
      <color rgb="FFFF0000"/>
      <name val="Tenorite"/>
    </font>
    <font>
      <sz val="12"/>
      <name val="Tenorite"/>
    </font>
    <font>
      <sz val="11"/>
      <name val="Tenorite"/>
    </font>
    <font>
      <b/>
      <u/>
      <sz val="11"/>
      <color rgb="FF00B050"/>
      <name val="Tenorite"/>
    </font>
    <font>
      <sz val="11"/>
      <color rgb="FF00B050"/>
      <name val="Tenorite"/>
    </font>
    <font>
      <i/>
      <sz val="11"/>
      <color theme="1"/>
      <name val="Tenorite"/>
    </font>
    <font>
      <b/>
      <sz val="18"/>
      <color theme="1"/>
      <name val="Calibri"/>
      <family val="2"/>
      <scheme val="minor"/>
    </font>
    <font>
      <b/>
      <sz val="11"/>
      <color rgb="FFFF0000"/>
      <name val="Tenorite"/>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2"/>
        <bgColor indexed="64"/>
      </patternFill>
    </fill>
    <fill>
      <patternFill patternType="solid">
        <fgColor rgb="FFFFFF99"/>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bgColor indexed="64"/>
      </patternFill>
    </fill>
    <fill>
      <patternFill patternType="solid">
        <fgColor theme="4" tint="0.59999389629810485"/>
        <bgColor indexed="64"/>
      </patternFill>
    </fill>
    <fill>
      <patternFill patternType="solid">
        <fgColor rgb="FFFF9999"/>
        <bgColor indexed="64"/>
      </patternFill>
    </fill>
    <fill>
      <patternFill patternType="solid">
        <fgColor rgb="FFFFE699"/>
        <bgColor indexed="64"/>
      </patternFill>
    </fill>
    <fill>
      <patternFill patternType="solid">
        <fgColor theme="0" tint="-0.14999847407452621"/>
        <bgColor indexed="64"/>
      </patternFill>
    </fill>
    <fill>
      <patternFill patternType="solid">
        <fgColor theme="5"/>
        <bgColor indexed="64"/>
      </patternFill>
    </fill>
    <fill>
      <patternFill patternType="solid">
        <fgColor rgb="FFFFE5E5"/>
        <bgColor indexed="64"/>
      </patternFill>
    </fill>
    <fill>
      <patternFill patternType="solid">
        <fgColor theme="9" tint="0.39997558519241921"/>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0" fillId="0" borderId="0" xfId="0" applyAlignment="1">
      <alignment wrapText="1"/>
    </xf>
    <xf numFmtId="0" fontId="3" fillId="0" borderId="0" xfId="0" applyFont="1"/>
    <xf numFmtId="0" fontId="0" fillId="5" borderId="0" xfId="0" applyFill="1"/>
    <xf numFmtId="0" fontId="0" fillId="0" borderId="0" xfId="0" applyAlignment="1">
      <alignment horizontal="left"/>
    </xf>
    <xf numFmtId="0" fontId="0" fillId="11" borderId="0" xfId="0" applyFill="1"/>
    <xf numFmtId="0" fontId="4" fillId="11" borderId="0" xfId="0" applyFont="1" applyFill="1"/>
    <xf numFmtId="0" fontId="2" fillId="12" borderId="0" xfId="0" applyFont="1" applyFill="1"/>
    <xf numFmtId="0" fontId="2" fillId="6" borderId="0" xfId="0" applyFont="1" applyFill="1"/>
    <xf numFmtId="0" fontId="0" fillId="0" borderId="1" xfId="0" applyBorder="1"/>
    <xf numFmtId="0" fontId="0" fillId="10" borderId="0" xfId="0" applyFill="1"/>
    <xf numFmtId="0" fontId="0" fillId="0" borderId="0" xfId="0" applyAlignment="1">
      <alignment vertical="top" wrapText="1"/>
    </xf>
    <xf numFmtId="9" fontId="0" fillId="0" borderId="0" xfId="0" applyNumberFormat="1"/>
    <xf numFmtId="0" fontId="7" fillId="0" borderId="0" xfId="0" applyFont="1" applyAlignment="1">
      <alignment wrapText="1"/>
    </xf>
    <xf numFmtId="9" fontId="0" fillId="0" borderId="1" xfId="1" applyFont="1" applyBorder="1" applyAlignment="1">
      <alignment vertical="top" wrapText="1"/>
    </xf>
    <xf numFmtId="0" fontId="7" fillId="3" borderId="1" xfId="0" applyFont="1" applyFill="1" applyBorder="1" applyAlignment="1">
      <alignment vertical="center" wrapText="1"/>
    </xf>
    <xf numFmtId="0" fontId="0" fillId="11" borderId="0" xfId="0" applyFill="1" applyAlignment="1">
      <alignment wrapText="1"/>
    </xf>
    <xf numFmtId="0" fontId="0" fillId="15" borderId="0" xfId="0" applyFill="1"/>
    <xf numFmtId="0" fontId="0" fillId="17" borderId="0" xfId="0" applyFill="1"/>
    <xf numFmtId="0" fontId="0" fillId="16" borderId="0" xfId="0" applyFill="1"/>
    <xf numFmtId="0" fontId="0" fillId="19" borderId="0" xfId="0" applyFill="1"/>
    <xf numFmtId="0" fontId="0" fillId="3" borderId="0" xfId="0" applyFill="1"/>
    <xf numFmtId="0" fontId="0" fillId="20" borderId="1" xfId="0" applyFill="1" applyBorder="1" applyAlignment="1">
      <alignment horizontal="left"/>
    </xf>
    <xf numFmtId="0" fontId="0" fillId="21" borderId="1" xfId="0" applyFill="1" applyBorder="1" applyAlignment="1">
      <alignment horizontal="left"/>
    </xf>
    <xf numFmtId="0" fontId="0" fillId="22" borderId="1" xfId="0" applyFill="1" applyBorder="1" applyAlignment="1">
      <alignment horizontal="left"/>
    </xf>
    <xf numFmtId="0" fontId="8" fillId="0" borderId="0" xfId="0" applyFont="1" applyAlignment="1">
      <alignment horizontal="center" vertical="center" wrapText="1"/>
    </xf>
    <xf numFmtId="0" fontId="3" fillId="23" borderId="1" xfId="0" applyFont="1" applyFill="1" applyBorder="1" applyAlignment="1">
      <alignment horizontal="center"/>
    </xf>
    <xf numFmtId="0" fontId="3" fillId="0" borderId="1" xfId="0" applyFont="1" applyBorder="1"/>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lignment vertical="top" wrapText="1"/>
    </xf>
    <xf numFmtId="0" fontId="8" fillId="11" borderId="2" xfId="0" applyFont="1" applyFill="1" applyBorder="1" applyAlignment="1">
      <alignment vertical="top" wrapText="1"/>
    </xf>
    <xf numFmtId="0" fontId="8" fillId="0" borderId="1" xfId="0" applyFont="1" applyBorder="1" applyAlignment="1">
      <alignment vertical="top"/>
    </xf>
    <xf numFmtId="0" fontId="8" fillId="0" borderId="2" xfId="0" applyFont="1" applyBorder="1" applyAlignment="1">
      <alignment vertical="top" wrapText="1"/>
    </xf>
    <xf numFmtId="14" fontId="8" fillId="0" borderId="1" xfId="0" applyNumberFormat="1" applyFont="1" applyBorder="1" applyAlignment="1">
      <alignment vertical="top"/>
    </xf>
    <xf numFmtId="165" fontId="8" fillId="0" borderId="1" xfId="0" applyNumberFormat="1" applyFont="1" applyBorder="1" applyAlignment="1">
      <alignment vertical="top" wrapText="1"/>
    </xf>
    <xf numFmtId="0" fontId="8" fillId="0" borderId="1" xfId="0" applyFont="1" applyBorder="1" applyAlignment="1">
      <alignment vertical="center" wrapText="1"/>
    </xf>
    <xf numFmtId="0" fontId="8" fillId="9" borderId="10" xfId="0" applyFont="1" applyFill="1" applyBorder="1" applyAlignment="1">
      <alignment wrapText="1"/>
    </xf>
    <xf numFmtId="0" fontId="0" fillId="0" borderId="1" xfId="0" applyBorder="1" applyAlignment="1">
      <alignment horizontal="left"/>
    </xf>
    <xf numFmtId="0" fontId="9" fillId="14" borderId="9" xfId="0" applyFont="1" applyFill="1" applyBorder="1" applyAlignment="1">
      <alignment wrapText="1"/>
    </xf>
    <xf numFmtId="0" fontId="8" fillId="11" borderId="10" xfId="0" applyFont="1" applyFill="1" applyBorder="1" applyAlignment="1">
      <alignment wrapText="1"/>
    </xf>
    <xf numFmtId="0" fontId="8" fillId="11" borderId="1" xfId="0" applyFont="1" applyFill="1" applyBorder="1" applyAlignment="1">
      <alignment vertical="top" wrapText="1"/>
    </xf>
    <xf numFmtId="165" fontId="8" fillId="11" borderId="1" xfId="0" applyNumberFormat="1" applyFont="1" applyFill="1" applyBorder="1" applyAlignment="1">
      <alignment vertical="top" wrapText="1"/>
    </xf>
    <xf numFmtId="9" fontId="0" fillId="11" borderId="1" xfId="1" applyFont="1" applyFill="1" applyBorder="1" applyAlignment="1">
      <alignment vertical="top" wrapText="1"/>
    </xf>
    <xf numFmtId="0" fontId="8" fillId="0" borderId="5" xfId="0" applyFont="1" applyBorder="1" applyAlignment="1">
      <alignment wrapText="1"/>
    </xf>
    <xf numFmtId="0" fontId="8" fillId="11" borderId="5" xfId="0" applyFont="1" applyFill="1" applyBorder="1" applyAlignment="1">
      <alignment wrapText="1"/>
    </xf>
    <xf numFmtId="0" fontId="8" fillId="0" borderId="3" xfId="0" applyFont="1" applyBorder="1" applyAlignment="1">
      <alignment vertical="top"/>
    </xf>
    <xf numFmtId="0" fontId="0" fillId="0" borderId="0" xfId="0" pivotButton="1"/>
    <xf numFmtId="0" fontId="0" fillId="0" borderId="0" xfId="0" applyAlignment="1">
      <alignment horizontal="left" indent="1"/>
    </xf>
    <xf numFmtId="14" fontId="0" fillId="0" borderId="0" xfId="0" applyNumberFormat="1"/>
    <xf numFmtId="0" fontId="13" fillId="8" borderId="0" xfId="0" applyFont="1" applyFill="1"/>
    <xf numFmtId="0" fontId="13" fillId="8" borderId="0" xfId="0" applyFont="1" applyFill="1" applyAlignment="1">
      <alignment wrapText="1"/>
    </xf>
    <xf numFmtId="0" fontId="8" fillId="11" borderId="0" xfId="0" applyFont="1" applyFill="1"/>
    <xf numFmtId="0" fontId="8" fillId="14" borderId="11" xfId="0" applyFont="1" applyFill="1" applyBorder="1"/>
    <xf numFmtId="0" fontId="8" fillId="14" borderId="12" xfId="0" applyFont="1" applyFill="1" applyBorder="1"/>
    <xf numFmtId="0" fontId="8" fillId="14" borderId="13" xfId="0" applyFont="1" applyFill="1" applyBorder="1"/>
    <xf numFmtId="0" fontId="8" fillId="14" borderId="14" xfId="0" applyFont="1" applyFill="1" applyBorder="1"/>
    <xf numFmtId="0" fontId="8" fillId="14" borderId="15" xfId="0" applyFont="1" applyFill="1" applyBorder="1"/>
    <xf numFmtId="0" fontId="8" fillId="14" borderId="16" xfId="0" applyFont="1" applyFill="1" applyBorder="1"/>
    <xf numFmtId="0" fontId="8" fillId="14" borderId="17" xfId="0" applyFont="1" applyFill="1" applyBorder="1"/>
    <xf numFmtId="0" fontId="8" fillId="14" borderId="18" xfId="0" applyFont="1" applyFill="1" applyBorder="1"/>
    <xf numFmtId="0" fontId="8" fillId="14" borderId="0" xfId="0" applyFont="1" applyFill="1"/>
    <xf numFmtId="166" fontId="8" fillId="11" borderId="0" xfId="0" applyNumberFormat="1" applyFont="1" applyFill="1" applyAlignment="1">
      <alignment horizontal="center"/>
    </xf>
    <xf numFmtId="0" fontId="8" fillId="11" borderId="1" xfId="0" applyFont="1" applyFill="1" applyBorder="1" applyAlignment="1">
      <alignment vertical="top"/>
    </xf>
    <xf numFmtId="0" fontId="8" fillId="11" borderId="22" xfId="0" applyFont="1" applyFill="1" applyBorder="1" applyAlignment="1">
      <alignment vertical="top"/>
    </xf>
    <xf numFmtId="0" fontId="8" fillId="11" borderId="22" xfId="0" applyFont="1" applyFill="1" applyBorder="1" applyAlignment="1">
      <alignment vertical="top" wrapText="1"/>
    </xf>
    <xf numFmtId="0" fontId="8" fillId="11" borderId="24" xfId="0" applyFont="1" applyFill="1" applyBorder="1" applyAlignment="1">
      <alignment vertical="top" wrapText="1"/>
    </xf>
    <xf numFmtId="0" fontId="8" fillId="8" borderId="19" xfId="0" applyFont="1" applyFill="1" applyBorder="1"/>
    <xf numFmtId="0" fontId="8" fillId="8" borderId="20" xfId="0" applyFont="1" applyFill="1" applyBorder="1"/>
    <xf numFmtId="0" fontId="8" fillId="8" borderId="21" xfId="0" applyFont="1" applyFill="1" applyBorder="1"/>
    <xf numFmtId="0" fontId="8" fillId="11" borderId="23" xfId="0" applyFont="1" applyFill="1" applyBorder="1" applyAlignment="1">
      <alignment vertical="top"/>
    </xf>
    <xf numFmtId="0" fontId="8" fillId="11" borderId="25" xfId="0" applyFont="1" applyFill="1" applyBorder="1" applyAlignment="1">
      <alignment vertical="top"/>
    </xf>
    <xf numFmtId="0" fontId="8" fillId="11" borderId="25" xfId="0" quotePrefix="1" applyFont="1" applyFill="1" applyBorder="1" applyAlignment="1">
      <alignment vertical="top" wrapText="1"/>
    </xf>
    <xf numFmtId="0" fontId="8" fillId="11" borderId="26" xfId="0" applyFont="1" applyFill="1" applyBorder="1" applyAlignment="1">
      <alignment vertical="top"/>
    </xf>
    <xf numFmtId="0" fontId="14" fillId="8" borderId="0" xfId="0" applyFont="1" applyFill="1"/>
    <xf numFmtId="0" fontId="8" fillId="11" borderId="1" xfId="0" applyFont="1" applyFill="1" applyBorder="1" applyAlignment="1">
      <alignment horizontal="left" vertical="top" wrapText="1"/>
    </xf>
    <xf numFmtId="0" fontId="8" fillId="11" borderId="23" xfId="0" applyFont="1" applyFill="1" applyBorder="1" applyAlignment="1">
      <alignment horizontal="left" vertical="top" wrapText="1"/>
    </xf>
    <xf numFmtId="0" fontId="16" fillId="9" borderId="19" xfId="0" applyFont="1" applyFill="1" applyBorder="1" applyAlignment="1">
      <alignment horizontal="left" vertical="top" wrapText="1"/>
    </xf>
    <xf numFmtId="0" fontId="8" fillId="11" borderId="20" xfId="0" applyFont="1" applyFill="1" applyBorder="1" applyAlignment="1">
      <alignment horizontal="left" vertical="top" wrapText="1"/>
    </xf>
    <xf numFmtId="0" fontId="8" fillId="11" borderId="21" xfId="0" applyFont="1" applyFill="1" applyBorder="1" applyAlignment="1">
      <alignment horizontal="left" vertical="top" wrapText="1"/>
    </xf>
    <xf numFmtId="0" fontId="16" fillId="14" borderId="22" xfId="0" applyFont="1" applyFill="1" applyBorder="1" applyAlignment="1">
      <alignment horizontal="left" vertical="top" wrapText="1"/>
    </xf>
    <xf numFmtId="0" fontId="16" fillId="8" borderId="22" xfId="0" applyFont="1" applyFill="1" applyBorder="1" applyAlignment="1">
      <alignment horizontal="left" vertical="top" wrapText="1"/>
    </xf>
    <xf numFmtId="0" fontId="16" fillId="18" borderId="22" xfId="0" applyFont="1" applyFill="1" applyBorder="1" applyAlignment="1">
      <alignment horizontal="left" vertical="top" wrapText="1"/>
    </xf>
    <xf numFmtId="0" fontId="16" fillId="3" borderId="22" xfId="0" applyFont="1" applyFill="1" applyBorder="1" applyAlignment="1">
      <alignment horizontal="left" vertical="top" wrapText="1"/>
    </xf>
    <xf numFmtId="0" fontId="16" fillId="13" borderId="22" xfId="0" applyFont="1" applyFill="1" applyBorder="1" applyAlignment="1">
      <alignment horizontal="left" vertical="top" wrapText="1"/>
    </xf>
    <xf numFmtId="0" fontId="16" fillId="3" borderId="24" xfId="0" applyFont="1" applyFill="1" applyBorder="1" applyAlignment="1">
      <alignment horizontal="left" vertical="top" wrapText="1"/>
    </xf>
    <xf numFmtId="0" fontId="8" fillId="11" borderId="1" xfId="0" quotePrefix="1" applyFont="1" applyFill="1" applyBorder="1" applyAlignment="1">
      <alignment horizontal="left" vertical="top" wrapText="1"/>
    </xf>
    <xf numFmtId="0" fontId="14" fillId="2" borderId="0" xfId="0" applyFont="1" applyFill="1"/>
    <xf numFmtId="0" fontId="8" fillId="11" borderId="0" xfId="0" applyFont="1" applyFill="1" applyAlignment="1">
      <alignment horizontal="left" vertical="top"/>
    </xf>
    <xf numFmtId="0" fontId="0" fillId="0" borderId="0" xfId="0" applyAlignment="1">
      <alignment horizontal="left" vertical="top"/>
    </xf>
    <xf numFmtId="0" fontId="8" fillId="11" borderId="0" xfId="0" applyFont="1" applyFill="1" applyAlignment="1">
      <alignment vertical="top"/>
    </xf>
    <xf numFmtId="0" fontId="8" fillId="4" borderId="27" xfId="0" applyFont="1" applyFill="1" applyBorder="1" applyAlignment="1">
      <alignment vertical="top"/>
    </xf>
    <xf numFmtId="0" fontId="8" fillId="4" borderId="28" xfId="0" applyFont="1" applyFill="1" applyBorder="1" applyAlignment="1">
      <alignment vertical="top"/>
    </xf>
    <xf numFmtId="0" fontId="8" fillId="4" borderId="29" xfId="0" applyFont="1" applyFill="1" applyBorder="1" applyAlignment="1">
      <alignment vertical="top"/>
    </xf>
    <xf numFmtId="0" fontId="8" fillId="11" borderId="25" xfId="0" applyFont="1" applyFill="1" applyBorder="1" applyAlignment="1">
      <alignment horizontal="left" vertical="top" wrapText="1"/>
    </xf>
    <xf numFmtId="0" fontId="8" fillId="11" borderId="26" xfId="0" applyFont="1" applyFill="1" applyBorder="1" applyAlignment="1">
      <alignment horizontal="left" vertical="top" wrapText="1"/>
    </xf>
    <xf numFmtId="0" fontId="20" fillId="11" borderId="0" xfId="0" applyFont="1" applyFill="1" applyAlignment="1">
      <alignment horizontal="left" wrapText="1"/>
    </xf>
    <xf numFmtId="0" fontId="14" fillId="26" borderId="0" xfId="0" applyFont="1" applyFill="1"/>
    <xf numFmtId="0" fontId="10" fillId="9" borderId="9" xfId="0" applyFont="1" applyFill="1" applyBorder="1" applyAlignment="1">
      <alignment horizontal="center" vertical="top" wrapText="1"/>
    </xf>
    <xf numFmtId="0" fontId="10" fillId="14"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2" xfId="0" applyFont="1" applyFill="1" applyBorder="1" applyAlignment="1">
      <alignment horizontal="center" vertical="top" wrapText="1"/>
    </xf>
    <xf numFmtId="0" fontId="10" fillId="18"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13" borderId="1" xfId="0" applyFont="1" applyFill="1" applyBorder="1" applyAlignment="1">
      <alignment horizontal="center" vertical="top" wrapText="1"/>
    </xf>
    <xf numFmtId="9" fontId="5" fillId="3" borderId="1" xfId="1" applyFont="1" applyFill="1" applyBorder="1" applyAlignment="1">
      <alignment horizontal="center" vertical="top" wrapText="1"/>
    </xf>
    <xf numFmtId="0" fontId="8" fillId="9" borderId="8" xfId="0" applyFont="1" applyFill="1" applyBorder="1" applyAlignment="1">
      <alignment wrapText="1"/>
    </xf>
    <xf numFmtId="0" fontId="8" fillId="0" borderId="2" xfId="0" applyFont="1" applyBorder="1" applyAlignment="1">
      <alignment vertical="center" wrapText="1"/>
    </xf>
    <xf numFmtId="0" fontId="0" fillId="26" borderId="1" xfId="0" applyFill="1" applyBorder="1" applyAlignment="1">
      <alignment horizontal="left"/>
    </xf>
    <xf numFmtId="0" fontId="0" fillId="19" borderId="1" xfId="0" applyFill="1" applyBorder="1" applyAlignment="1">
      <alignment horizontal="left"/>
    </xf>
    <xf numFmtId="0" fontId="9" fillId="14" borderId="5" xfId="0" applyFont="1" applyFill="1" applyBorder="1" applyAlignment="1">
      <alignment horizontal="center" wrapText="1"/>
    </xf>
    <xf numFmtId="3" fontId="8" fillId="0" borderId="2" xfId="0" applyNumberFormat="1" applyFont="1" applyBorder="1" applyAlignment="1">
      <alignment vertical="top" wrapText="1"/>
    </xf>
    <xf numFmtId="0" fontId="8" fillId="0" borderId="5" xfId="0" applyFont="1" applyBorder="1" applyAlignment="1">
      <alignment vertical="top" wrapText="1"/>
    </xf>
    <xf numFmtId="0" fontId="8" fillId="9" borderId="10" xfId="0" applyFont="1" applyFill="1" applyBorder="1" applyAlignment="1">
      <alignment vertical="top" wrapText="1"/>
    </xf>
    <xf numFmtId="0" fontId="8" fillId="0" borderId="8" xfId="0" applyFont="1" applyBorder="1" applyAlignment="1">
      <alignment vertical="top" wrapText="1"/>
    </xf>
    <xf numFmtId="0" fontId="8" fillId="11" borderId="8" xfId="0" applyFont="1" applyFill="1" applyBorder="1" applyAlignment="1">
      <alignment vertical="top" wrapText="1"/>
    </xf>
    <xf numFmtId="0" fontId="0" fillId="27" borderId="0" xfId="0" applyFill="1"/>
    <xf numFmtId="0" fontId="8" fillId="27" borderId="0" xfId="0" applyFont="1" applyFill="1" applyAlignment="1">
      <alignment horizontal="left" vertical="top"/>
    </xf>
    <xf numFmtId="0" fontId="8" fillId="27" borderId="0" xfId="0" applyFont="1" applyFill="1" applyAlignment="1">
      <alignment horizontal="center" vertical="top"/>
    </xf>
    <xf numFmtId="0" fontId="8" fillId="27" borderId="0" xfId="0" applyFont="1" applyFill="1"/>
    <xf numFmtId="0" fontId="3" fillId="27" borderId="0" xfId="0" applyFont="1" applyFill="1"/>
    <xf numFmtId="14" fontId="8" fillId="0" borderId="1" xfId="0" applyNumberFormat="1" applyFont="1" applyBorder="1" applyAlignment="1">
      <alignment vertical="top" wrapText="1"/>
    </xf>
    <xf numFmtId="1" fontId="0" fillId="0" borderId="0" xfId="0" applyNumberFormat="1" applyAlignment="1">
      <alignment horizontal="center"/>
    </xf>
    <xf numFmtId="0" fontId="0" fillId="0" borderId="0" xfId="0" applyAlignment="1">
      <alignment horizontal="center"/>
    </xf>
    <xf numFmtId="1" fontId="0" fillId="0" borderId="0" xfId="3" applyNumberFormat="1" applyFont="1" applyAlignment="1">
      <alignment horizontal="center"/>
    </xf>
    <xf numFmtId="0" fontId="8" fillId="0" borderId="0" xfId="0" applyFont="1" applyAlignment="1">
      <alignment wrapText="1"/>
    </xf>
    <xf numFmtId="0" fontId="2" fillId="6" borderId="0" xfId="0" applyFont="1" applyFill="1" applyAlignment="1">
      <alignment horizontal="center"/>
    </xf>
    <xf numFmtId="0" fontId="18" fillId="25" borderId="30" xfId="0" applyFont="1" applyFill="1" applyBorder="1" applyAlignment="1">
      <alignment horizontal="center" wrapText="1"/>
    </xf>
    <xf numFmtId="0" fontId="18" fillId="25" borderId="31" xfId="0" applyFont="1" applyFill="1" applyBorder="1" applyAlignment="1">
      <alignment horizontal="center" wrapText="1"/>
    </xf>
    <xf numFmtId="0" fontId="18" fillId="25" borderId="32" xfId="0" applyFont="1" applyFill="1" applyBorder="1" applyAlignment="1">
      <alignment horizontal="center" wrapText="1"/>
    </xf>
    <xf numFmtId="0" fontId="11" fillId="27" borderId="33" xfId="0" applyFont="1" applyFill="1" applyBorder="1" applyAlignment="1">
      <alignment horizontal="center" vertical="center" wrapText="1"/>
    </xf>
    <xf numFmtId="0" fontId="11" fillId="27" borderId="34" xfId="0" applyFont="1" applyFill="1" applyBorder="1" applyAlignment="1">
      <alignment horizontal="center" vertical="center" wrapText="1"/>
    </xf>
    <xf numFmtId="0" fontId="11" fillId="27" borderId="35" xfId="0" applyFont="1" applyFill="1" applyBorder="1" applyAlignment="1">
      <alignment horizontal="center" vertical="center" wrapText="1"/>
    </xf>
    <xf numFmtId="0" fontId="8" fillId="11" borderId="0" xfId="0" applyFont="1" applyFill="1" applyAlignment="1">
      <alignment horizontal="left" vertical="top" wrapText="1"/>
    </xf>
    <xf numFmtId="0" fontId="17" fillId="24" borderId="0" xfId="0" applyFont="1" applyFill="1" applyAlignment="1">
      <alignment horizontal="center" vertical="top"/>
    </xf>
    <xf numFmtId="0" fontId="14" fillId="11" borderId="0" xfId="0" applyFont="1" applyFill="1" applyAlignment="1">
      <alignment horizontal="left" vertical="center"/>
    </xf>
    <xf numFmtId="0" fontId="8" fillId="11" borderId="0" xfId="0" applyFont="1" applyFill="1" applyAlignment="1">
      <alignment horizontal="left"/>
    </xf>
    <xf numFmtId="0" fontId="9" fillId="8" borderId="2" xfId="0" applyFont="1" applyFill="1" applyBorder="1" applyAlignment="1">
      <alignment horizontal="center" wrapText="1"/>
    </xf>
    <xf numFmtId="0" fontId="9" fillId="8" borderId="6" xfId="0" applyFont="1" applyFill="1" applyBorder="1" applyAlignment="1">
      <alignment horizontal="center" wrapText="1"/>
    </xf>
    <xf numFmtId="0" fontId="9" fillId="8" borderId="4" xfId="0" applyFont="1" applyFill="1" applyBorder="1" applyAlignment="1">
      <alignment horizontal="center" wrapText="1"/>
    </xf>
    <xf numFmtId="0" fontId="9" fillId="14" borderId="5" xfId="0" applyFont="1" applyFill="1" applyBorder="1" applyAlignment="1">
      <alignment horizontal="center" wrapText="1"/>
    </xf>
    <xf numFmtId="0" fontId="9" fillId="14" borderId="7" xfId="0" applyFont="1" applyFill="1" applyBorder="1" applyAlignment="1">
      <alignment horizontal="center" wrapText="1"/>
    </xf>
    <xf numFmtId="0" fontId="9" fillId="18" borderId="2"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26" fillId="0" borderId="0" xfId="0" applyFont="1" applyAlignment="1">
      <alignment horizontal="center"/>
    </xf>
    <xf numFmtId="0" fontId="12" fillId="7" borderId="0" xfId="0" applyFont="1" applyFill="1" applyAlignment="1">
      <alignment horizontal="center"/>
    </xf>
    <xf numFmtId="0" fontId="11" fillId="19" borderId="0" xfId="0" applyFont="1" applyFill="1" applyAlignment="1">
      <alignment horizontal="center"/>
    </xf>
  </cellXfs>
  <cellStyles count="4">
    <cellStyle name="Comma" xfId="3" builtinId="3"/>
    <cellStyle name="Comma 2" xfId="2" xr:uid="{CD283381-7412-4E58-8099-11E2B7B9A993}"/>
    <cellStyle name="Normal" xfId="0" builtinId="0"/>
    <cellStyle name="Percent" xfId="1" builtinId="5"/>
  </cellStyles>
  <dxfs count="84">
    <dxf>
      <font>
        <color theme="0"/>
      </font>
      <fill>
        <patternFill>
          <bgColor rgb="FFFF0000"/>
        </patternFill>
      </fill>
    </dxf>
    <dxf>
      <fill>
        <patternFill>
          <bgColor rgb="FFFFC000"/>
        </patternFill>
      </fill>
    </dxf>
    <dxf>
      <fill>
        <patternFill>
          <bgColor rgb="FFFFFF99"/>
        </patternFill>
      </fill>
    </dxf>
    <dxf>
      <fill>
        <patternFill>
          <bgColor theme="9" tint="0.39994506668294322"/>
        </patternFill>
      </fill>
    </dxf>
    <dxf>
      <fill>
        <patternFill>
          <bgColor rgb="FF00B050"/>
        </patternFill>
      </fill>
    </dxf>
    <dxf>
      <fill>
        <patternFill>
          <bgColor theme="9"/>
        </patternFill>
      </fill>
    </dxf>
    <dxf>
      <fill>
        <patternFill>
          <bgColor theme="9" tint="0.39994506668294322"/>
        </patternFill>
      </fill>
    </dxf>
    <dxf>
      <fill>
        <patternFill>
          <bgColor theme="4" tint="0.39994506668294322"/>
        </patternFill>
      </fill>
    </dxf>
    <dxf>
      <fill>
        <patternFill>
          <bgColor theme="7" tint="0.59996337778862885"/>
        </patternFill>
      </fill>
    </dxf>
    <dxf>
      <fill>
        <patternFill>
          <bgColor rgb="FFFF9999"/>
        </patternFill>
      </fill>
    </dxf>
    <dxf>
      <fill>
        <patternFill>
          <bgColor rgb="FF00B050"/>
        </patternFill>
      </fill>
    </dxf>
    <dxf>
      <fill>
        <patternFill>
          <bgColor theme="9" tint="0.79998168889431442"/>
        </patternFill>
      </fill>
    </dxf>
    <dxf>
      <fill>
        <patternFill>
          <bgColor rgb="FFFFFF99"/>
        </patternFill>
      </fill>
    </dxf>
    <dxf>
      <fill>
        <patternFill>
          <bgColor rgb="FFFFC000"/>
        </patternFill>
      </fill>
    </dxf>
    <dxf>
      <font>
        <color theme="0"/>
      </font>
      <fill>
        <patternFill>
          <bgColor rgb="FFFF0000"/>
        </patternFill>
      </fill>
    </dxf>
    <dxf>
      <font>
        <b val="0"/>
        <i/>
        <strike/>
        <color theme="0"/>
      </font>
      <fill>
        <patternFill>
          <bgColor rgb="FFC00000"/>
        </patternFill>
      </fill>
    </dxf>
    <dxf>
      <fill>
        <patternFill>
          <bgColor theme="8" tint="0.59996337778862885"/>
        </patternFill>
      </fill>
    </dxf>
    <dxf>
      <fill>
        <patternFill>
          <bgColor rgb="FF92D050"/>
        </patternFill>
      </fill>
    </dxf>
    <dxf>
      <fill>
        <patternFill>
          <bgColor theme="7" tint="0.59996337778862885"/>
        </patternFill>
      </fill>
    </dxf>
    <dxf>
      <fill>
        <patternFill>
          <bgColor rgb="FFFF9999"/>
        </patternFill>
      </fill>
    </dxf>
    <dxf>
      <numFmt numFmtId="167" formatCode="_-* #,##0_-;\-* #,##0_-;_-* &quot;-&quot;??_-;_-@_-"/>
    </dxf>
    <dxf>
      <numFmt numFmtId="167" formatCode="_-* #,##0_-;\-* #,##0_-;_-* &quot;-&quot;??_-;_-@_-"/>
    </dxf>
    <dxf>
      <alignment horizontal="center"/>
    </dxf>
    <dxf>
      <alignment horizontal="center"/>
    </dxf>
    <dxf>
      <numFmt numFmtId="1" formatCode="0"/>
    </dxf>
    <dxf>
      <numFmt numFmtId="1" formatCode="0"/>
    </dxf>
    <dxf>
      <numFmt numFmtId="13" formatCode="0%"/>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tint="-0.249977111117893"/>
        </patternFill>
      </fill>
      <alignment horizontal="general" vertical="bottom"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65" formatCode="[$$-409]\ #,##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bottom" textRotation="0" wrapText="1" indent="0" justifyLastLine="0" shrinkToFit="0" readingOrder="0"/>
      <border diagonalUp="0" diagonalDown="0">
        <left/>
        <right/>
        <top/>
        <bottom style="thin">
          <color indexed="64"/>
        </bottom>
        <vertical/>
        <horizontal/>
      </border>
    </dxf>
    <dxf>
      <border outline="0">
        <left style="thin">
          <color indexed="64"/>
        </left>
      </border>
    </dxf>
    <dxf>
      <font>
        <strike val="0"/>
        <outline val="0"/>
        <shadow val="0"/>
        <u val="none"/>
        <vertAlign val="baseline"/>
        <color theme="1"/>
      </font>
      <alignment textRotation="0" wrapText="1"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center"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textRotation="0" wrapText="0" indent="0" justifyLastLine="0" shrinkToFit="0" readingOrder="0"/>
    </dxf>
    <dxf>
      <font>
        <color theme="1"/>
      </font>
    </dxf>
    <dxf>
      <font>
        <color theme="1"/>
      </font>
    </dxf>
  </dxfs>
  <tableStyles count="3" defaultTableStyle="Table Style 2" defaultPivotStyle="PivotStyleLight16">
    <tableStyle name="Invisible" pivot="0" table="0" count="0" xr9:uid="{41090DCA-5F4B-4335-BC1E-036C08CFCFBB}"/>
    <tableStyle name="Table Style 1" pivot="0" count="1" xr9:uid="{B4EB8E13-A184-45B1-9BB3-4755EB7A8B76}">
      <tableStyleElement type="headerRow" dxfId="83"/>
    </tableStyle>
    <tableStyle name="Table Style 2" pivot="0" count="1" xr9:uid="{FB2215C6-59AC-436C-B5FB-C70CBA03DEF1}">
      <tableStyleElement type="headerRow" dxfId="82"/>
    </tableStyle>
  </tableStyles>
  <colors>
    <mruColors>
      <color rgb="FFFFE5E5"/>
      <color rgb="FFFF9999"/>
      <color rgb="FF92D050"/>
      <color rgb="FFFFE699"/>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4.7)_EN.xlsx]Dashboard budget!Budget_table</c:name>
    <c:fmtId val="0"/>
  </c:pivotSource>
  <c:chart>
    <c:title>
      <c:tx>
        <c:strRef>
          <c:f>'Dashboard budget'!$A$1</c:f>
          <c:strCache>
            <c:ptCount val="1"/>
            <c:pt idx="0">
              <c:v>Budget by Thematic areas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dLbls>
          <c:showLegendKey val="0"/>
          <c:showVal val="0"/>
          <c:showCatName val="0"/>
          <c:showSerName val="0"/>
          <c:showPercent val="0"/>
          <c:showBubbleSize val="0"/>
        </c:dLbls>
        <c:gapWidth val="182"/>
        <c:axId val="1102577919"/>
        <c:axId val="255086528"/>
      </c:barChart>
      <c:catAx>
        <c:axId val="11025779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5086528"/>
        <c:crosses val="autoZero"/>
        <c:auto val="1"/>
        <c:lblAlgn val="ctr"/>
        <c:lblOffset val="100"/>
        <c:noMultiLvlLbl val="0"/>
      </c:catAx>
      <c:valAx>
        <c:axId val="255086528"/>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5779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4.7)_EN.xlsx]Dashboard budget!PivotTable5</c:name>
    <c:fmtId val="3"/>
  </c:pivotSource>
  <c:chart>
    <c:title>
      <c:tx>
        <c:strRef>
          <c:f>'Dashboard budget'!$S$1</c:f>
          <c:strCache>
            <c:ptCount val="1"/>
            <c:pt idx="0">
              <c:v>Budget by indicator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dLbls>
          <c:showLegendKey val="0"/>
          <c:showVal val="0"/>
          <c:showCatName val="0"/>
          <c:showSerName val="0"/>
          <c:showPercent val="0"/>
          <c:showBubbleSize val="0"/>
        </c:dLbls>
        <c:gapWidth val="182"/>
        <c:axId val="249823280"/>
        <c:axId val="1091506575"/>
      </c:barChart>
      <c:catAx>
        <c:axId val="249823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506575"/>
        <c:crosses val="autoZero"/>
        <c:auto val="1"/>
        <c:lblAlgn val="ctr"/>
        <c:lblOffset val="100"/>
        <c:noMultiLvlLbl val="0"/>
      </c:catAx>
      <c:valAx>
        <c:axId val="1091506575"/>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82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295274</xdr:colOff>
      <xdr:row>2</xdr:row>
      <xdr:rowOff>128586</xdr:rowOff>
    </xdr:from>
    <xdr:to>
      <xdr:col>16</xdr:col>
      <xdr:colOff>419099</xdr:colOff>
      <xdr:row>27</xdr:row>
      <xdr:rowOff>19049</xdr:rowOff>
    </xdr:to>
    <xdr:graphicFrame macro="">
      <xdr:nvGraphicFramePr>
        <xdr:cNvPr id="2" name="Chart 1">
          <a:extLst>
            <a:ext uri="{FF2B5EF4-FFF2-40B4-BE49-F238E27FC236}">
              <a16:creationId xmlns:a16="http://schemas.microsoft.com/office/drawing/2014/main" id="{246B44BF-46C3-5C69-9771-575D56DF4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542925</xdr:colOff>
      <xdr:row>3</xdr:row>
      <xdr:rowOff>4762</xdr:rowOff>
    </xdr:from>
    <xdr:to>
      <xdr:col>33</xdr:col>
      <xdr:colOff>161925</xdr:colOff>
      <xdr:row>23</xdr:row>
      <xdr:rowOff>19050</xdr:rowOff>
    </xdr:to>
    <xdr:graphicFrame macro="">
      <xdr:nvGraphicFramePr>
        <xdr:cNvPr id="4" name="Chart 3">
          <a:extLst>
            <a:ext uri="{FF2B5EF4-FFF2-40B4-BE49-F238E27FC236}">
              <a16:creationId xmlns:a16="http://schemas.microsoft.com/office/drawing/2014/main" id="{CEEEDBD5-4DA4-D953-7805-589430A92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C" refreshedDate="45117.635939583335" createdVersion="8" refreshedVersion="8" minRefreshableVersion="3" recordCount="98" xr:uid="{2F9D4434-4807-4C40-BA05-85C8BA04E271}">
  <cacheSource type="worksheet">
    <worksheetSource name="NAPHS_table"/>
  </cacheSource>
  <cacheFields count="36">
    <cacheField name="Technical area" numFmtId="0">
      <sharedItems containsBlank="1" count="6">
        <s v="C5.Surveillance"/>
        <s v="C9.Infection prevention and control (IPC)"/>
        <m/>
        <s v="D1. National laboratory systems laboratory" u="1"/>
        <s v="D3. Human resources" u="1"/>
        <s v="R5. Risk communication and community engagement (RCCE)" u="1"/>
      </sharedItems>
    </cacheField>
    <cacheField name="Indicator" numFmtId="0">
      <sharedItems containsBlank="1" count="8">
        <s v="C5.1 Early warning surveillance function"/>
        <s v="C9.2 Health care-associated infections (HCAI) surveillance"/>
        <m/>
        <s v=""/>
        <s v="R5.2 Risk communication" u="1"/>
        <s v="D1.2. Laboratory quality system" u="1"/>
        <s v="R5.1. RCCE systems for emergencies" u="1"/>
        <s v="D3.2. Human resources for implementation of IHR" u="1"/>
      </sharedItems>
    </cacheField>
    <cacheField name="Latest score" numFmtId="0">
      <sharedItems containsString="0" containsBlank="1" containsNumber="1" containsInteger="1" minValue="2" maxValue="3"/>
    </cacheField>
    <cacheField name="Strategic Action" numFmtId="0">
      <sharedItems containsNonDate="0" containsString="0" containsBlank="1"/>
    </cacheField>
    <cacheField name="Responsible authority" numFmtId="0">
      <sharedItems containsNonDate="0" containsString="0" containsBlank="1"/>
    </cacheField>
    <cacheField name="Estimated cost of strategic action" numFmtId="0">
      <sharedItems containsNonDate="0" containsString="0" containsBlank="1"/>
    </cacheField>
    <cacheField name="Activity ID" numFmtId="0">
      <sharedItems/>
    </cacheField>
    <cacheField name="Source" numFmtId="0">
      <sharedItems containsNonDate="0" containsString="0" containsBlank="1"/>
    </cacheField>
    <cacheField name="Detailed activity description" numFmtId="0">
      <sharedItems containsNonDate="0" containsString="0" containsBlank="1"/>
    </cacheField>
    <cacheField name="Activity Type" numFmtId="0">
      <sharedItems containsNonDate="0" containsString="0" containsBlank="1"/>
    </cacheField>
    <cacheField name="risk-specific" numFmtId="0">
      <sharedItems containsNonDate="0" containsString="0" containsBlank="1"/>
    </cacheField>
    <cacheField name="Risk level" numFmtId="0">
      <sharedItems containsNonDate="0" containsString="0" containsBlank="1"/>
    </cacheField>
    <cacheField name="Feasibility" numFmtId="0">
      <sharedItems containsBlank="1"/>
    </cacheField>
    <cacheField name="Impact" numFmtId="0">
      <sharedItems containsBlank="1"/>
    </cacheField>
    <cacheField name="Priority" numFmtId="0">
      <sharedItems/>
    </cacheField>
    <cacheField name="Start date" numFmtId="14">
      <sharedItems containsNonDate="0" containsDate="1" containsString="0" containsBlank="1" minDate="2023-01-20T00:00:00" maxDate="2023-01-21T00:00:00"/>
    </cacheField>
    <cacheField name="End date" numFmtId="14">
      <sharedItems containsNonDate="0" containsDate="1" containsString="0" containsBlank="1" minDate="2023-07-22T00:00:00" maxDate="2023-07-23T00:00:00"/>
    </cacheField>
    <cacheField name="Detailed activity's cost" numFmtId="165">
      <sharedItems containsString="0" containsBlank="1" containsNumber="1" containsInteger="1" minValue="100000" maxValue="100000"/>
    </cacheField>
    <cacheField name="Fund availability" numFmtId="0">
      <sharedItems containsBlank="1"/>
    </cacheField>
    <cacheField name="Existing Budget" numFmtId="0">
      <sharedItems containsString="0" containsBlank="1" containsNumber="1" containsInteger="1" minValue="80000" maxValue="80000"/>
    </cacheField>
    <cacheField name="Collaborating institutions" numFmtId="0">
      <sharedItems containsNonDate="0" containsString="0" containsBlank="1"/>
    </cacheField>
    <cacheField name="Responsible person" numFmtId="0">
      <sharedItems containsBlank="1"/>
    </cacheField>
    <cacheField name="External Technical Support needed" numFmtId="0">
      <sharedItems containsBlank="1"/>
    </cacheField>
    <cacheField name="Status of implementation" numFmtId="0">
      <sharedItems containsBlank="1" count="2">
        <s v="Just started"/>
        <m/>
      </sharedItems>
    </cacheField>
    <cacheField name="Comments" numFmtId="0">
      <sharedItems containsBlank="1"/>
    </cacheField>
    <cacheField name="Est. %" numFmtId="9">
      <sharedItems containsString="0" containsBlank="1" containsNumber="1" minValue="0" maxValue="0.25"/>
    </cacheField>
    <cacheField name="indicator 1" numFmtId="0">
      <sharedItems/>
    </cacheField>
    <cacheField name="indicator 2" numFmtId="0">
      <sharedItems/>
    </cacheField>
    <cacheField name="indicator 3" numFmtId="0">
      <sharedItems/>
    </cacheField>
    <cacheField name="indicator 4" numFmtId="0">
      <sharedItems/>
    </cacheField>
    <cacheField name="indicator 5" numFmtId="0">
      <sharedItems/>
    </cacheField>
    <cacheField name="indicator 6" numFmtId="0">
      <sharedItems/>
    </cacheField>
    <cacheField name="Column1" numFmtId="0">
      <sharedItems containsNonDate="0" containsString="0" containsBlank="1"/>
    </cacheField>
    <cacheField name="activity #" numFmtId="0">
      <sharedItems containsSemiMixedTypes="0" containsString="0" containsNumber="1" containsInteger="1" minValue="1" maxValue="96"/>
    </cacheField>
    <cacheField name="activity #2" numFmtId="0">
      <sharedItems containsMixedTypes="1" containsNumber="1" containsInteger="1" minValue="10" maxValue="96"/>
    </cacheField>
    <cacheField name="check area_indic" numFmtId="0">
      <sharedItems containsMixedTypes="1"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x v="0"/>
    <n v="2"/>
    <m/>
    <m/>
    <m/>
    <s v="C05.1.01."/>
    <m/>
    <m/>
    <m/>
    <m/>
    <m/>
    <s v="Easy"/>
    <s v="High"/>
    <s v="(1) Very high"/>
    <d v="2023-01-20T00:00:00"/>
    <d v="2023-07-22T00:00:00"/>
    <n v="100000"/>
    <s v="Partial"/>
    <n v="80000"/>
    <m/>
    <s v="MOH"/>
    <s v="Yes"/>
    <x v="0"/>
    <s v="this is included in AMR plan"/>
    <n v="0.25"/>
    <s v="C5.1 Early warning surveillance function"/>
    <s v="C5.2 Event management (i.e., verification, investigation, analysis, and dissemination of information)"/>
    <s v=""/>
    <s v=""/>
    <s v=""/>
    <s v=""/>
    <m/>
    <n v="1"/>
    <s v="01"/>
    <n v="1"/>
  </r>
  <r>
    <x v="1"/>
    <x v="1"/>
    <n v="3"/>
    <m/>
    <m/>
    <m/>
    <s v="C09.2.01."/>
    <m/>
    <m/>
    <m/>
    <m/>
    <m/>
    <m/>
    <m/>
    <s v=""/>
    <m/>
    <m/>
    <m/>
    <m/>
    <m/>
    <m/>
    <m/>
    <m/>
    <x v="1"/>
    <m/>
    <n v="0"/>
    <s v="C9.1 IPC programmes"/>
    <s v="C9.2 Health care-associated infections (HCAI) surveillance"/>
    <s v="C9.3 Safe environment in health facilities"/>
    <s v=""/>
    <s v=""/>
    <s v=""/>
    <m/>
    <n v="1"/>
    <s v="01"/>
    <n v="1"/>
  </r>
  <r>
    <x v="2"/>
    <x v="2"/>
    <m/>
    <m/>
    <m/>
    <m/>
    <s v=""/>
    <m/>
    <m/>
    <m/>
    <m/>
    <m/>
    <m/>
    <m/>
    <s v=""/>
    <m/>
    <m/>
    <m/>
    <m/>
    <m/>
    <m/>
    <m/>
    <m/>
    <x v="1"/>
    <m/>
    <n v="0"/>
    <e v="#N/A"/>
    <e v="#N/A"/>
    <e v="#N/A"/>
    <e v="#N/A"/>
    <e v="#N/A"/>
    <e v="#N/A"/>
    <m/>
    <n v="1"/>
    <s v="01"/>
    <e v="#N/A"/>
  </r>
  <r>
    <x v="2"/>
    <x v="2"/>
    <m/>
    <m/>
    <m/>
    <m/>
    <s v=""/>
    <m/>
    <m/>
    <m/>
    <m/>
    <m/>
    <m/>
    <m/>
    <s v=""/>
    <m/>
    <m/>
    <m/>
    <m/>
    <m/>
    <m/>
    <m/>
    <m/>
    <x v="1"/>
    <m/>
    <n v="0"/>
    <e v="#N/A"/>
    <e v="#N/A"/>
    <e v="#N/A"/>
    <e v="#N/A"/>
    <e v="#N/A"/>
    <e v="#N/A"/>
    <m/>
    <n v="2"/>
    <s v="02"/>
    <e v="#N/A"/>
  </r>
  <r>
    <x v="2"/>
    <x v="2"/>
    <m/>
    <m/>
    <m/>
    <m/>
    <s v=""/>
    <m/>
    <m/>
    <m/>
    <m/>
    <m/>
    <m/>
    <m/>
    <s v=""/>
    <m/>
    <m/>
    <m/>
    <m/>
    <m/>
    <m/>
    <m/>
    <m/>
    <x v="1"/>
    <m/>
    <n v="0"/>
    <e v="#N/A"/>
    <e v="#N/A"/>
    <e v="#N/A"/>
    <e v="#N/A"/>
    <e v="#N/A"/>
    <e v="#N/A"/>
    <m/>
    <n v="3"/>
    <s v="03"/>
    <e v="#N/A"/>
  </r>
  <r>
    <x v="2"/>
    <x v="2"/>
    <m/>
    <m/>
    <m/>
    <m/>
    <s v=""/>
    <m/>
    <m/>
    <m/>
    <m/>
    <m/>
    <m/>
    <m/>
    <s v=""/>
    <m/>
    <m/>
    <m/>
    <m/>
    <m/>
    <m/>
    <m/>
    <m/>
    <x v="1"/>
    <m/>
    <n v="0"/>
    <e v="#N/A"/>
    <e v="#N/A"/>
    <e v="#N/A"/>
    <e v="#N/A"/>
    <e v="#N/A"/>
    <e v="#N/A"/>
    <m/>
    <n v="4"/>
    <s v="04"/>
    <e v="#N/A"/>
  </r>
  <r>
    <x v="2"/>
    <x v="3"/>
    <m/>
    <m/>
    <m/>
    <m/>
    <s v=""/>
    <m/>
    <m/>
    <m/>
    <m/>
    <m/>
    <m/>
    <m/>
    <s v=""/>
    <m/>
    <m/>
    <m/>
    <m/>
    <m/>
    <m/>
    <m/>
    <m/>
    <x v="1"/>
    <m/>
    <n v="0"/>
    <e v="#N/A"/>
    <e v="#N/A"/>
    <e v="#N/A"/>
    <e v="#N/A"/>
    <e v="#N/A"/>
    <e v="#N/A"/>
    <m/>
    <n v="5"/>
    <s v="05"/>
    <e v="#N/A"/>
  </r>
  <r>
    <x v="2"/>
    <x v="2"/>
    <m/>
    <m/>
    <m/>
    <m/>
    <s v=""/>
    <m/>
    <m/>
    <m/>
    <m/>
    <m/>
    <m/>
    <m/>
    <s v=""/>
    <m/>
    <m/>
    <m/>
    <m/>
    <m/>
    <m/>
    <m/>
    <m/>
    <x v="1"/>
    <m/>
    <n v="0"/>
    <e v="#N/A"/>
    <e v="#N/A"/>
    <e v="#N/A"/>
    <e v="#N/A"/>
    <e v="#N/A"/>
    <e v="#N/A"/>
    <m/>
    <n v="6"/>
    <s v="06"/>
    <e v="#N/A"/>
  </r>
  <r>
    <x v="2"/>
    <x v="2"/>
    <m/>
    <m/>
    <m/>
    <m/>
    <s v=""/>
    <m/>
    <m/>
    <m/>
    <m/>
    <m/>
    <m/>
    <m/>
    <s v=""/>
    <m/>
    <m/>
    <m/>
    <m/>
    <m/>
    <m/>
    <m/>
    <m/>
    <x v="1"/>
    <m/>
    <n v="0"/>
    <e v="#N/A"/>
    <e v="#N/A"/>
    <e v="#N/A"/>
    <e v="#N/A"/>
    <e v="#N/A"/>
    <e v="#N/A"/>
    <m/>
    <n v="7"/>
    <s v="07"/>
    <e v="#N/A"/>
  </r>
  <r>
    <x v="2"/>
    <x v="2"/>
    <m/>
    <m/>
    <m/>
    <m/>
    <s v=""/>
    <m/>
    <m/>
    <m/>
    <m/>
    <m/>
    <m/>
    <m/>
    <s v=""/>
    <m/>
    <m/>
    <m/>
    <m/>
    <m/>
    <m/>
    <m/>
    <m/>
    <x v="1"/>
    <m/>
    <n v="0"/>
    <e v="#N/A"/>
    <e v="#N/A"/>
    <e v="#N/A"/>
    <e v="#N/A"/>
    <e v="#N/A"/>
    <e v="#N/A"/>
    <m/>
    <n v="8"/>
    <s v="08"/>
    <e v="#N/A"/>
  </r>
  <r>
    <x v="2"/>
    <x v="2"/>
    <m/>
    <m/>
    <m/>
    <m/>
    <s v=""/>
    <m/>
    <m/>
    <m/>
    <m/>
    <m/>
    <m/>
    <m/>
    <s v=""/>
    <m/>
    <m/>
    <m/>
    <m/>
    <m/>
    <m/>
    <m/>
    <m/>
    <x v="1"/>
    <m/>
    <m/>
    <e v="#N/A"/>
    <e v="#N/A"/>
    <e v="#N/A"/>
    <e v="#N/A"/>
    <e v="#N/A"/>
    <e v="#N/A"/>
    <m/>
    <n v="9"/>
    <s v="09"/>
    <e v="#N/A"/>
  </r>
  <r>
    <x v="2"/>
    <x v="2"/>
    <m/>
    <m/>
    <m/>
    <m/>
    <s v=""/>
    <m/>
    <m/>
    <m/>
    <m/>
    <m/>
    <m/>
    <m/>
    <s v=""/>
    <m/>
    <m/>
    <m/>
    <m/>
    <m/>
    <m/>
    <m/>
    <m/>
    <x v="1"/>
    <m/>
    <n v="0"/>
    <e v="#N/A"/>
    <e v="#N/A"/>
    <e v="#N/A"/>
    <e v="#N/A"/>
    <e v="#N/A"/>
    <e v="#N/A"/>
    <m/>
    <n v="10"/>
    <n v="10"/>
    <e v="#N/A"/>
  </r>
  <r>
    <x v="2"/>
    <x v="2"/>
    <m/>
    <m/>
    <m/>
    <m/>
    <s v=""/>
    <m/>
    <m/>
    <m/>
    <m/>
    <m/>
    <m/>
    <m/>
    <s v=""/>
    <m/>
    <m/>
    <m/>
    <m/>
    <m/>
    <m/>
    <m/>
    <m/>
    <x v="1"/>
    <m/>
    <n v="0"/>
    <e v="#N/A"/>
    <e v="#N/A"/>
    <e v="#N/A"/>
    <e v="#N/A"/>
    <e v="#N/A"/>
    <e v="#N/A"/>
    <m/>
    <n v="11"/>
    <n v="11"/>
    <e v="#N/A"/>
  </r>
  <r>
    <x v="2"/>
    <x v="2"/>
    <m/>
    <m/>
    <m/>
    <m/>
    <s v=""/>
    <m/>
    <m/>
    <m/>
    <m/>
    <m/>
    <m/>
    <m/>
    <s v=""/>
    <m/>
    <m/>
    <m/>
    <m/>
    <m/>
    <m/>
    <m/>
    <m/>
    <x v="1"/>
    <m/>
    <n v="0"/>
    <e v="#N/A"/>
    <e v="#N/A"/>
    <e v="#N/A"/>
    <e v="#N/A"/>
    <e v="#N/A"/>
    <e v="#N/A"/>
    <m/>
    <n v="12"/>
    <n v="12"/>
    <e v="#N/A"/>
  </r>
  <r>
    <x v="2"/>
    <x v="2"/>
    <m/>
    <m/>
    <m/>
    <m/>
    <s v=""/>
    <m/>
    <m/>
    <m/>
    <m/>
    <m/>
    <m/>
    <m/>
    <s v=""/>
    <m/>
    <m/>
    <m/>
    <m/>
    <m/>
    <m/>
    <m/>
    <m/>
    <x v="1"/>
    <m/>
    <n v="0"/>
    <e v="#N/A"/>
    <e v="#N/A"/>
    <e v="#N/A"/>
    <e v="#N/A"/>
    <e v="#N/A"/>
    <e v="#N/A"/>
    <m/>
    <n v="13"/>
    <n v="13"/>
    <e v="#N/A"/>
  </r>
  <r>
    <x v="2"/>
    <x v="2"/>
    <m/>
    <m/>
    <m/>
    <m/>
    <s v=""/>
    <m/>
    <m/>
    <m/>
    <m/>
    <m/>
    <m/>
    <m/>
    <s v=""/>
    <m/>
    <m/>
    <m/>
    <m/>
    <m/>
    <m/>
    <m/>
    <m/>
    <x v="1"/>
    <m/>
    <n v="0"/>
    <e v="#N/A"/>
    <e v="#N/A"/>
    <e v="#N/A"/>
    <e v="#N/A"/>
    <e v="#N/A"/>
    <e v="#N/A"/>
    <m/>
    <n v="14"/>
    <n v="14"/>
    <e v="#N/A"/>
  </r>
  <r>
    <x v="2"/>
    <x v="2"/>
    <m/>
    <m/>
    <m/>
    <m/>
    <s v=""/>
    <m/>
    <m/>
    <m/>
    <m/>
    <m/>
    <m/>
    <m/>
    <s v=""/>
    <m/>
    <m/>
    <m/>
    <m/>
    <m/>
    <m/>
    <m/>
    <m/>
    <x v="1"/>
    <m/>
    <n v="0"/>
    <e v="#N/A"/>
    <e v="#N/A"/>
    <e v="#N/A"/>
    <e v="#N/A"/>
    <e v="#N/A"/>
    <e v="#N/A"/>
    <m/>
    <n v="15"/>
    <n v="15"/>
    <e v="#N/A"/>
  </r>
  <r>
    <x v="2"/>
    <x v="2"/>
    <m/>
    <m/>
    <m/>
    <m/>
    <s v=""/>
    <m/>
    <m/>
    <m/>
    <m/>
    <m/>
    <m/>
    <m/>
    <s v=""/>
    <m/>
    <m/>
    <m/>
    <m/>
    <m/>
    <m/>
    <m/>
    <m/>
    <x v="1"/>
    <m/>
    <n v="0"/>
    <e v="#N/A"/>
    <e v="#N/A"/>
    <e v="#N/A"/>
    <e v="#N/A"/>
    <e v="#N/A"/>
    <e v="#N/A"/>
    <m/>
    <n v="16"/>
    <n v="16"/>
    <e v="#N/A"/>
  </r>
  <r>
    <x v="2"/>
    <x v="2"/>
    <m/>
    <m/>
    <m/>
    <m/>
    <s v=""/>
    <m/>
    <m/>
    <m/>
    <m/>
    <m/>
    <m/>
    <m/>
    <s v=""/>
    <m/>
    <m/>
    <m/>
    <m/>
    <m/>
    <m/>
    <m/>
    <m/>
    <x v="1"/>
    <m/>
    <n v="0"/>
    <e v="#N/A"/>
    <e v="#N/A"/>
    <e v="#N/A"/>
    <e v="#N/A"/>
    <e v="#N/A"/>
    <e v="#N/A"/>
    <m/>
    <n v="17"/>
    <n v="17"/>
    <e v="#N/A"/>
  </r>
  <r>
    <x v="2"/>
    <x v="2"/>
    <m/>
    <m/>
    <m/>
    <m/>
    <s v=""/>
    <m/>
    <m/>
    <m/>
    <m/>
    <m/>
    <m/>
    <m/>
    <s v=""/>
    <m/>
    <m/>
    <m/>
    <m/>
    <m/>
    <m/>
    <m/>
    <m/>
    <x v="1"/>
    <m/>
    <n v="0"/>
    <e v="#N/A"/>
    <e v="#N/A"/>
    <e v="#N/A"/>
    <e v="#N/A"/>
    <e v="#N/A"/>
    <e v="#N/A"/>
    <m/>
    <n v="18"/>
    <n v="18"/>
    <e v="#N/A"/>
  </r>
  <r>
    <x v="2"/>
    <x v="2"/>
    <m/>
    <m/>
    <m/>
    <m/>
    <s v=""/>
    <m/>
    <m/>
    <m/>
    <m/>
    <m/>
    <m/>
    <m/>
    <s v=""/>
    <m/>
    <m/>
    <m/>
    <m/>
    <m/>
    <m/>
    <m/>
    <m/>
    <x v="1"/>
    <m/>
    <n v="0"/>
    <e v="#N/A"/>
    <e v="#N/A"/>
    <e v="#N/A"/>
    <e v="#N/A"/>
    <e v="#N/A"/>
    <e v="#N/A"/>
    <m/>
    <n v="19"/>
    <n v="19"/>
    <e v="#N/A"/>
  </r>
  <r>
    <x v="2"/>
    <x v="2"/>
    <m/>
    <m/>
    <m/>
    <m/>
    <s v=""/>
    <m/>
    <m/>
    <m/>
    <m/>
    <m/>
    <m/>
    <m/>
    <s v=""/>
    <m/>
    <m/>
    <m/>
    <m/>
    <m/>
    <m/>
    <m/>
    <m/>
    <x v="1"/>
    <m/>
    <n v="0"/>
    <e v="#N/A"/>
    <e v="#N/A"/>
    <e v="#N/A"/>
    <e v="#N/A"/>
    <e v="#N/A"/>
    <e v="#N/A"/>
    <m/>
    <n v="20"/>
    <n v="20"/>
    <e v="#N/A"/>
  </r>
  <r>
    <x v="2"/>
    <x v="2"/>
    <m/>
    <m/>
    <m/>
    <m/>
    <s v=""/>
    <m/>
    <m/>
    <m/>
    <m/>
    <m/>
    <m/>
    <m/>
    <s v=""/>
    <m/>
    <m/>
    <m/>
    <m/>
    <m/>
    <m/>
    <m/>
    <m/>
    <x v="1"/>
    <m/>
    <n v="0"/>
    <e v="#N/A"/>
    <e v="#N/A"/>
    <e v="#N/A"/>
    <e v="#N/A"/>
    <e v="#N/A"/>
    <e v="#N/A"/>
    <m/>
    <n v="21"/>
    <n v="21"/>
    <e v="#N/A"/>
  </r>
  <r>
    <x v="2"/>
    <x v="2"/>
    <m/>
    <m/>
    <m/>
    <m/>
    <s v=""/>
    <m/>
    <m/>
    <m/>
    <m/>
    <m/>
    <m/>
    <m/>
    <s v=""/>
    <m/>
    <m/>
    <m/>
    <m/>
    <m/>
    <m/>
    <m/>
    <m/>
    <x v="1"/>
    <m/>
    <n v="0"/>
    <e v="#N/A"/>
    <e v="#N/A"/>
    <e v="#N/A"/>
    <e v="#N/A"/>
    <e v="#N/A"/>
    <e v="#N/A"/>
    <m/>
    <n v="22"/>
    <n v="22"/>
    <e v="#N/A"/>
  </r>
  <r>
    <x v="2"/>
    <x v="2"/>
    <m/>
    <m/>
    <m/>
    <m/>
    <s v=""/>
    <m/>
    <m/>
    <m/>
    <m/>
    <m/>
    <m/>
    <m/>
    <s v=""/>
    <m/>
    <m/>
    <m/>
    <m/>
    <m/>
    <m/>
    <m/>
    <m/>
    <x v="1"/>
    <m/>
    <m/>
    <e v="#N/A"/>
    <e v="#N/A"/>
    <e v="#N/A"/>
    <e v="#N/A"/>
    <e v="#N/A"/>
    <e v="#N/A"/>
    <m/>
    <n v="23"/>
    <n v="23"/>
    <e v="#N/A"/>
  </r>
  <r>
    <x v="2"/>
    <x v="2"/>
    <m/>
    <m/>
    <m/>
    <m/>
    <s v=""/>
    <m/>
    <m/>
    <m/>
    <m/>
    <m/>
    <m/>
    <m/>
    <s v=""/>
    <m/>
    <m/>
    <m/>
    <m/>
    <m/>
    <m/>
    <m/>
    <m/>
    <x v="1"/>
    <m/>
    <n v="0"/>
    <e v="#N/A"/>
    <e v="#N/A"/>
    <e v="#N/A"/>
    <e v="#N/A"/>
    <e v="#N/A"/>
    <e v="#N/A"/>
    <m/>
    <n v="24"/>
    <n v="24"/>
    <e v="#N/A"/>
  </r>
  <r>
    <x v="2"/>
    <x v="2"/>
    <m/>
    <m/>
    <m/>
    <m/>
    <s v=""/>
    <m/>
    <m/>
    <m/>
    <m/>
    <m/>
    <m/>
    <m/>
    <s v=""/>
    <m/>
    <m/>
    <m/>
    <m/>
    <m/>
    <m/>
    <m/>
    <m/>
    <x v="1"/>
    <m/>
    <n v="0"/>
    <e v="#N/A"/>
    <e v="#N/A"/>
    <e v="#N/A"/>
    <e v="#N/A"/>
    <e v="#N/A"/>
    <e v="#N/A"/>
    <m/>
    <n v="25"/>
    <n v="25"/>
    <e v="#N/A"/>
  </r>
  <r>
    <x v="2"/>
    <x v="2"/>
    <m/>
    <m/>
    <m/>
    <m/>
    <s v=""/>
    <m/>
    <m/>
    <m/>
    <m/>
    <m/>
    <m/>
    <m/>
    <s v=""/>
    <m/>
    <m/>
    <m/>
    <m/>
    <m/>
    <m/>
    <m/>
    <m/>
    <x v="1"/>
    <m/>
    <n v="0"/>
    <e v="#N/A"/>
    <e v="#N/A"/>
    <e v="#N/A"/>
    <e v="#N/A"/>
    <e v="#N/A"/>
    <e v="#N/A"/>
    <m/>
    <n v="26"/>
    <n v="26"/>
    <e v="#N/A"/>
  </r>
  <r>
    <x v="2"/>
    <x v="2"/>
    <m/>
    <m/>
    <m/>
    <m/>
    <s v=""/>
    <m/>
    <m/>
    <m/>
    <m/>
    <m/>
    <m/>
    <m/>
    <s v=""/>
    <m/>
    <m/>
    <m/>
    <m/>
    <m/>
    <m/>
    <m/>
    <m/>
    <x v="1"/>
    <m/>
    <n v="0"/>
    <e v="#N/A"/>
    <e v="#N/A"/>
    <e v="#N/A"/>
    <e v="#N/A"/>
    <e v="#N/A"/>
    <e v="#N/A"/>
    <m/>
    <n v="27"/>
    <n v="27"/>
    <e v="#N/A"/>
  </r>
  <r>
    <x v="2"/>
    <x v="2"/>
    <m/>
    <m/>
    <m/>
    <m/>
    <s v=""/>
    <m/>
    <m/>
    <m/>
    <m/>
    <m/>
    <m/>
    <m/>
    <s v=""/>
    <m/>
    <m/>
    <m/>
    <m/>
    <m/>
    <m/>
    <m/>
    <m/>
    <x v="1"/>
    <m/>
    <n v="0"/>
    <e v="#N/A"/>
    <e v="#N/A"/>
    <e v="#N/A"/>
    <e v="#N/A"/>
    <e v="#N/A"/>
    <e v="#N/A"/>
    <m/>
    <n v="28"/>
    <n v="28"/>
    <e v="#N/A"/>
  </r>
  <r>
    <x v="2"/>
    <x v="2"/>
    <m/>
    <m/>
    <m/>
    <m/>
    <s v=""/>
    <m/>
    <m/>
    <m/>
    <m/>
    <m/>
    <m/>
    <m/>
    <s v=""/>
    <m/>
    <m/>
    <m/>
    <m/>
    <m/>
    <m/>
    <m/>
    <m/>
    <x v="1"/>
    <m/>
    <n v="0"/>
    <e v="#N/A"/>
    <e v="#N/A"/>
    <e v="#N/A"/>
    <e v="#N/A"/>
    <e v="#N/A"/>
    <e v="#N/A"/>
    <m/>
    <n v="29"/>
    <n v="29"/>
    <e v="#N/A"/>
  </r>
  <r>
    <x v="2"/>
    <x v="2"/>
    <m/>
    <m/>
    <m/>
    <m/>
    <s v=""/>
    <m/>
    <m/>
    <m/>
    <m/>
    <m/>
    <m/>
    <m/>
    <s v=""/>
    <m/>
    <m/>
    <m/>
    <m/>
    <m/>
    <m/>
    <m/>
    <m/>
    <x v="1"/>
    <m/>
    <n v="0"/>
    <e v="#N/A"/>
    <e v="#N/A"/>
    <e v="#N/A"/>
    <e v="#N/A"/>
    <e v="#N/A"/>
    <e v="#N/A"/>
    <m/>
    <n v="30"/>
    <n v="30"/>
    <e v="#N/A"/>
  </r>
  <r>
    <x v="2"/>
    <x v="2"/>
    <m/>
    <m/>
    <m/>
    <m/>
    <s v=""/>
    <m/>
    <m/>
    <m/>
    <m/>
    <m/>
    <m/>
    <m/>
    <s v=""/>
    <m/>
    <m/>
    <m/>
    <m/>
    <m/>
    <m/>
    <m/>
    <m/>
    <x v="1"/>
    <m/>
    <n v="0"/>
    <e v="#N/A"/>
    <e v="#N/A"/>
    <e v="#N/A"/>
    <e v="#N/A"/>
    <e v="#N/A"/>
    <e v="#N/A"/>
    <m/>
    <n v="31"/>
    <n v="31"/>
    <e v="#N/A"/>
  </r>
  <r>
    <x v="2"/>
    <x v="2"/>
    <m/>
    <m/>
    <m/>
    <m/>
    <s v=""/>
    <m/>
    <m/>
    <m/>
    <m/>
    <m/>
    <m/>
    <m/>
    <s v=""/>
    <m/>
    <m/>
    <m/>
    <m/>
    <m/>
    <m/>
    <m/>
    <m/>
    <x v="1"/>
    <m/>
    <n v="0"/>
    <e v="#N/A"/>
    <e v="#N/A"/>
    <e v="#N/A"/>
    <e v="#N/A"/>
    <e v="#N/A"/>
    <e v="#N/A"/>
    <m/>
    <n v="32"/>
    <n v="32"/>
    <e v="#N/A"/>
  </r>
  <r>
    <x v="2"/>
    <x v="2"/>
    <m/>
    <m/>
    <m/>
    <m/>
    <s v=""/>
    <m/>
    <m/>
    <m/>
    <m/>
    <m/>
    <m/>
    <m/>
    <s v=""/>
    <m/>
    <m/>
    <m/>
    <m/>
    <m/>
    <m/>
    <m/>
    <m/>
    <x v="1"/>
    <m/>
    <n v="0"/>
    <e v="#N/A"/>
    <e v="#N/A"/>
    <e v="#N/A"/>
    <e v="#N/A"/>
    <e v="#N/A"/>
    <e v="#N/A"/>
    <m/>
    <n v="33"/>
    <n v="33"/>
    <e v="#N/A"/>
  </r>
  <r>
    <x v="2"/>
    <x v="2"/>
    <m/>
    <m/>
    <m/>
    <m/>
    <s v=""/>
    <m/>
    <m/>
    <m/>
    <m/>
    <m/>
    <m/>
    <m/>
    <s v=""/>
    <m/>
    <m/>
    <m/>
    <m/>
    <m/>
    <m/>
    <m/>
    <m/>
    <x v="1"/>
    <m/>
    <n v="0"/>
    <e v="#N/A"/>
    <e v="#N/A"/>
    <e v="#N/A"/>
    <e v="#N/A"/>
    <e v="#N/A"/>
    <e v="#N/A"/>
    <m/>
    <n v="34"/>
    <n v="34"/>
    <e v="#N/A"/>
  </r>
  <r>
    <x v="2"/>
    <x v="2"/>
    <m/>
    <m/>
    <m/>
    <m/>
    <s v=""/>
    <m/>
    <m/>
    <m/>
    <m/>
    <m/>
    <m/>
    <m/>
    <s v=""/>
    <m/>
    <m/>
    <m/>
    <m/>
    <m/>
    <m/>
    <m/>
    <m/>
    <x v="1"/>
    <m/>
    <n v="0"/>
    <e v="#N/A"/>
    <e v="#N/A"/>
    <e v="#N/A"/>
    <e v="#N/A"/>
    <e v="#N/A"/>
    <e v="#N/A"/>
    <m/>
    <n v="35"/>
    <n v="35"/>
    <e v="#N/A"/>
  </r>
  <r>
    <x v="2"/>
    <x v="2"/>
    <m/>
    <m/>
    <m/>
    <m/>
    <s v=""/>
    <m/>
    <m/>
    <m/>
    <m/>
    <m/>
    <m/>
    <m/>
    <s v=""/>
    <m/>
    <m/>
    <m/>
    <m/>
    <m/>
    <m/>
    <m/>
    <m/>
    <x v="1"/>
    <m/>
    <n v="0"/>
    <e v="#N/A"/>
    <e v="#N/A"/>
    <e v="#N/A"/>
    <e v="#N/A"/>
    <e v="#N/A"/>
    <e v="#N/A"/>
    <m/>
    <n v="36"/>
    <n v="36"/>
    <e v="#N/A"/>
  </r>
  <r>
    <x v="2"/>
    <x v="2"/>
    <m/>
    <m/>
    <m/>
    <m/>
    <s v=""/>
    <m/>
    <m/>
    <m/>
    <m/>
    <m/>
    <m/>
    <m/>
    <s v=""/>
    <m/>
    <m/>
    <m/>
    <m/>
    <m/>
    <m/>
    <m/>
    <m/>
    <x v="1"/>
    <m/>
    <n v="0"/>
    <e v="#N/A"/>
    <e v="#N/A"/>
    <e v="#N/A"/>
    <e v="#N/A"/>
    <e v="#N/A"/>
    <e v="#N/A"/>
    <m/>
    <n v="37"/>
    <n v="37"/>
    <e v="#N/A"/>
  </r>
  <r>
    <x v="2"/>
    <x v="2"/>
    <m/>
    <m/>
    <m/>
    <m/>
    <s v=""/>
    <m/>
    <m/>
    <m/>
    <m/>
    <m/>
    <m/>
    <m/>
    <s v=""/>
    <m/>
    <m/>
    <m/>
    <m/>
    <m/>
    <m/>
    <m/>
    <m/>
    <x v="1"/>
    <m/>
    <n v="0"/>
    <e v="#N/A"/>
    <e v="#N/A"/>
    <e v="#N/A"/>
    <e v="#N/A"/>
    <e v="#N/A"/>
    <e v="#N/A"/>
    <m/>
    <n v="38"/>
    <n v="38"/>
    <e v="#N/A"/>
  </r>
  <r>
    <x v="2"/>
    <x v="2"/>
    <m/>
    <m/>
    <m/>
    <m/>
    <s v=""/>
    <m/>
    <m/>
    <m/>
    <m/>
    <m/>
    <m/>
    <m/>
    <s v=""/>
    <m/>
    <m/>
    <m/>
    <m/>
    <m/>
    <m/>
    <m/>
    <m/>
    <x v="1"/>
    <m/>
    <n v="0"/>
    <e v="#N/A"/>
    <e v="#N/A"/>
    <e v="#N/A"/>
    <e v="#N/A"/>
    <e v="#N/A"/>
    <e v="#N/A"/>
    <m/>
    <n v="39"/>
    <n v="39"/>
    <e v="#N/A"/>
  </r>
  <r>
    <x v="2"/>
    <x v="2"/>
    <m/>
    <m/>
    <m/>
    <m/>
    <s v=""/>
    <m/>
    <m/>
    <m/>
    <m/>
    <m/>
    <m/>
    <m/>
    <s v=""/>
    <m/>
    <m/>
    <m/>
    <m/>
    <m/>
    <m/>
    <m/>
    <m/>
    <x v="1"/>
    <m/>
    <n v="0"/>
    <e v="#N/A"/>
    <e v="#N/A"/>
    <e v="#N/A"/>
    <e v="#N/A"/>
    <e v="#N/A"/>
    <e v="#N/A"/>
    <m/>
    <n v="40"/>
    <n v="40"/>
    <e v="#N/A"/>
  </r>
  <r>
    <x v="2"/>
    <x v="2"/>
    <m/>
    <m/>
    <m/>
    <m/>
    <s v=""/>
    <m/>
    <m/>
    <m/>
    <m/>
    <m/>
    <m/>
    <m/>
    <s v=""/>
    <m/>
    <m/>
    <m/>
    <m/>
    <m/>
    <m/>
    <m/>
    <m/>
    <x v="1"/>
    <m/>
    <n v="0"/>
    <e v="#N/A"/>
    <e v="#N/A"/>
    <e v="#N/A"/>
    <e v="#N/A"/>
    <e v="#N/A"/>
    <e v="#N/A"/>
    <m/>
    <n v="41"/>
    <n v="41"/>
    <e v="#N/A"/>
  </r>
  <r>
    <x v="2"/>
    <x v="2"/>
    <m/>
    <m/>
    <m/>
    <m/>
    <s v=""/>
    <m/>
    <m/>
    <m/>
    <m/>
    <m/>
    <m/>
    <m/>
    <s v=""/>
    <m/>
    <m/>
    <m/>
    <m/>
    <m/>
    <m/>
    <m/>
    <m/>
    <x v="1"/>
    <m/>
    <n v="0"/>
    <e v="#N/A"/>
    <e v="#N/A"/>
    <e v="#N/A"/>
    <e v="#N/A"/>
    <e v="#N/A"/>
    <e v="#N/A"/>
    <m/>
    <n v="42"/>
    <n v="42"/>
    <e v="#N/A"/>
  </r>
  <r>
    <x v="2"/>
    <x v="2"/>
    <m/>
    <m/>
    <m/>
    <m/>
    <s v=""/>
    <m/>
    <m/>
    <m/>
    <m/>
    <m/>
    <m/>
    <m/>
    <s v=""/>
    <m/>
    <m/>
    <m/>
    <m/>
    <m/>
    <m/>
    <m/>
    <m/>
    <x v="1"/>
    <m/>
    <n v="0"/>
    <e v="#N/A"/>
    <e v="#N/A"/>
    <e v="#N/A"/>
    <e v="#N/A"/>
    <e v="#N/A"/>
    <e v="#N/A"/>
    <m/>
    <n v="43"/>
    <n v="43"/>
    <e v="#N/A"/>
  </r>
  <r>
    <x v="2"/>
    <x v="2"/>
    <m/>
    <m/>
    <m/>
    <m/>
    <s v=""/>
    <m/>
    <m/>
    <m/>
    <m/>
    <m/>
    <m/>
    <m/>
    <s v=""/>
    <m/>
    <m/>
    <m/>
    <m/>
    <m/>
    <m/>
    <m/>
    <m/>
    <x v="1"/>
    <m/>
    <n v="0"/>
    <e v="#N/A"/>
    <e v="#N/A"/>
    <e v="#N/A"/>
    <e v="#N/A"/>
    <e v="#N/A"/>
    <e v="#N/A"/>
    <m/>
    <n v="44"/>
    <n v="44"/>
    <e v="#N/A"/>
  </r>
  <r>
    <x v="2"/>
    <x v="2"/>
    <m/>
    <m/>
    <m/>
    <m/>
    <s v=""/>
    <m/>
    <m/>
    <m/>
    <m/>
    <m/>
    <m/>
    <m/>
    <s v=""/>
    <m/>
    <m/>
    <m/>
    <m/>
    <m/>
    <m/>
    <m/>
    <m/>
    <x v="1"/>
    <m/>
    <n v="0"/>
    <e v="#N/A"/>
    <e v="#N/A"/>
    <e v="#N/A"/>
    <e v="#N/A"/>
    <e v="#N/A"/>
    <e v="#N/A"/>
    <m/>
    <n v="45"/>
    <n v="45"/>
    <e v="#N/A"/>
  </r>
  <r>
    <x v="2"/>
    <x v="2"/>
    <m/>
    <m/>
    <m/>
    <m/>
    <s v=""/>
    <m/>
    <m/>
    <m/>
    <m/>
    <m/>
    <m/>
    <m/>
    <s v=""/>
    <m/>
    <m/>
    <m/>
    <m/>
    <m/>
    <m/>
    <m/>
    <m/>
    <x v="1"/>
    <m/>
    <n v="0"/>
    <e v="#N/A"/>
    <e v="#N/A"/>
    <e v="#N/A"/>
    <e v="#N/A"/>
    <e v="#N/A"/>
    <e v="#N/A"/>
    <m/>
    <n v="46"/>
    <n v="46"/>
    <e v="#N/A"/>
  </r>
  <r>
    <x v="2"/>
    <x v="2"/>
    <m/>
    <m/>
    <m/>
    <m/>
    <s v=""/>
    <m/>
    <m/>
    <m/>
    <m/>
    <m/>
    <m/>
    <m/>
    <s v=""/>
    <m/>
    <m/>
    <m/>
    <m/>
    <m/>
    <m/>
    <m/>
    <m/>
    <x v="1"/>
    <m/>
    <n v="0"/>
    <e v="#N/A"/>
    <e v="#N/A"/>
    <e v="#N/A"/>
    <e v="#N/A"/>
    <e v="#N/A"/>
    <e v="#N/A"/>
    <m/>
    <n v="47"/>
    <n v="47"/>
    <e v="#N/A"/>
  </r>
  <r>
    <x v="2"/>
    <x v="2"/>
    <m/>
    <m/>
    <m/>
    <m/>
    <s v=""/>
    <m/>
    <m/>
    <m/>
    <m/>
    <m/>
    <m/>
    <m/>
    <s v=""/>
    <m/>
    <m/>
    <m/>
    <m/>
    <m/>
    <m/>
    <m/>
    <m/>
    <x v="1"/>
    <m/>
    <n v="0"/>
    <e v="#N/A"/>
    <e v="#N/A"/>
    <e v="#N/A"/>
    <e v="#N/A"/>
    <e v="#N/A"/>
    <e v="#N/A"/>
    <m/>
    <n v="48"/>
    <n v="48"/>
    <e v="#N/A"/>
  </r>
  <r>
    <x v="2"/>
    <x v="2"/>
    <m/>
    <m/>
    <m/>
    <m/>
    <s v=""/>
    <m/>
    <m/>
    <m/>
    <m/>
    <m/>
    <m/>
    <m/>
    <s v=""/>
    <m/>
    <m/>
    <m/>
    <m/>
    <m/>
    <m/>
    <m/>
    <m/>
    <x v="1"/>
    <m/>
    <n v="0"/>
    <e v="#N/A"/>
    <e v="#N/A"/>
    <e v="#N/A"/>
    <e v="#N/A"/>
    <e v="#N/A"/>
    <e v="#N/A"/>
    <m/>
    <n v="49"/>
    <n v="49"/>
    <e v="#N/A"/>
  </r>
  <r>
    <x v="2"/>
    <x v="2"/>
    <m/>
    <m/>
    <m/>
    <m/>
    <s v=""/>
    <m/>
    <m/>
    <m/>
    <m/>
    <m/>
    <m/>
    <m/>
    <s v=""/>
    <m/>
    <m/>
    <m/>
    <m/>
    <m/>
    <m/>
    <m/>
    <m/>
    <x v="1"/>
    <m/>
    <n v="0"/>
    <e v="#N/A"/>
    <e v="#N/A"/>
    <e v="#N/A"/>
    <e v="#N/A"/>
    <e v="#N/A"/>
    <e v="#N/A"/>
    <m/>
    <n v="50"/>
    <n v="50"/>
    <e v="#N/A"/>
  </r>
  <r>
    <x v="2"/>
    <x v="2"/>
    <m/>
    <m/>
    <m/>
    <m/>
    <s v=""/>
    <m/>
    <m/>
    <m/>
    <m/>
    <m/>
    <m/>
    <m/>
    <s v=""/>
    <m/>
    <m/>
    <m/>
    <m/>
    <m/>
    <m/>
    <m/>
    <m/>
    <x v="1"/>
    <m/>
    <n v="0"/>
    <e v="#N/A"/>
    <e v="#N/A"/>
    <e v="#N/A"/>
    <e v="#N/A"/>
    <e v="#N/A"/>
    <e v="#N/A"/>
    <m/>
    <n v="51"/>
    <n v="51"/>
    <e v="#N/A"/>
  </r>
  <r>
    <x v="2"/>
    <x v="2"/>
    <m/>
    <m/>
    <m/>
    <m/>
    <s v=""/>
    <m/>
    <m/>
    <m/>
    <m/>
    <m/>
    <m/>
    <m/>
    <s v=""/>
    <m/>
    <m/>
    <m/>
    <m/>
    <m/>
    <m/>
    <m/>
    <m/>
    <x v="1"/>
    <m/>
    <n v="0"/>
    <e v="#N/A"/>
    <e v="#N/A"/>
    <e v="#N/A"/>
    <e v="#N/A"/>
    <e v="#N/A"/>
    <e v="#N/A"/>
    <m/>
    <n v="52"/>
    <n v="52"/>
    <e v="#N/A"/>
  </r>
  <r>
    <x v="2"/>
    <x v="2"/>
    <m/>
    <m/>
    <m/>
    <m/>
    <s v=""/>
    <m/>
    <m/>
    <m/>
    <m/>
    <m/>
    <m/>
    <m/>
    <s v=""/>
    <m/>
    <m/>
    <m/>
    <m/>
    <m/>
    <m/>
    <m/>
    <m/>
    <x v="1"/>
    <m/>
    <n v="0"/>
    <e v="#N/A"/>
    <e v="#N/A"/>
    <e v="#N/A"/>
    <e v="#N/A"/>
    <e v="#N/A"/>
    <e v="#N/A"/>
    <m/>
    <n v="53"/>
    <n v="53"/>
    <e v="#N/A"/>
  </r>
  <r>
    <x v="2"/>
    <x v="2"/>
    <m/>
    <m/>
    <m/>
    <m/>
    <s v=""/>
    <m/>
    <m/>
    <m/>
    <m/>
    <m/>
    <m/>
    <m/>
    <s v=""/>
    <m/>
    <m/>
    <m/>
    <m/>
    <m/>
    <m/>
    <m/>
    <m/>
    <x v="1"/>
    <m/>
    <n v="0"/>
    <e v="#N/A"/>
    <e v="#N/A"/>
    <e v="#N/A"/>
    <e v="#N/A"/>
    <e v="#N/A"/>
    <e v="#N/A"/>
    <m/>
    <n v="54"/>
    <n v="54"/>
    <e v="#N/A"/>
  </r>
  <r>
    <x v="2"/>
    <x v="2"/>
    <m/>
    <m/>
    <m/>
    <m/>
    <s v=""/>
    <m/>
    <m/>
    <m/>
    <m/>
    <m/>
    <m/>
    <m/>
    <s v=""/>
    <m/>
    <m/>
    <m/>
    <m/>
    <m/>
    <m/>
    <m/>
    <m/>
    <x v="1"/>
    <m/>
    <n v="0"/>
    <e v="#N/A"/>
    <e v="#N/A"/>
    <e v="#N/A"/>
    <e v="#N/A"/>
    <e v="#N/A"/>
    <e v="#N/A"/>
    <m/>
    <n v="55"/>
    <n v="55"/>
    <e v="#N/A"/>
  </r>
  <r>
    <x v="2"/>
    <x v="2"/>
    <m/>
    <m/>
    <m/>
    <m/>
    <s v=""/>
    <m/>
    <m/>
    <m/>
    <m/>
    <m/>
    <m/>
    <m/>
    <s v=""/>
    <m/>
    <m/>
    <m/>
    <m/>
    <m/>
    <m/>
    <m/>
    <m/>
    <x v="1"/>
    <m/>
    <n v="0"/>
    <e v="#N/A"/>
    <e v="#N/A"/>
    <e v="#N/A"/>
    <e v="#N/A"/>
    <e v="#N/A"/>
    <e v="#N/A"/>
    <m/>
    <n v="56"/>
    <n v="56"/>
    <e v="#N/A"/>
  </r>
  <r>
    <x v="2"/>
    <x v="2"/>
    <m/>
    <m/>
    <m/>
    <m/>
    <s v=""/>
    <m/>
    <m/>
    <m/>
    <m/>
    <m/>
    <m/>
    <m/>
    <s v=""/>
    <m/>
    <m/>
    <m/>
    <m/>
    <m/>
    <m/>
    <m/>
    <m/>
    <x v="1"/>
    <m/>
    <n v="0"/>
    <e v="#N/A"/>
    <e v="#N/A"/>
    <e v="#N/A"/>
    <e v="#N/A"/>
    <e v="#N/A"/>
    <e v="#N/A"/>
    <m/>
    <n v="57"/>
    <n v="57"/>
    <e v="#N/A"/>
  </r>
  <r>
    <x v="2"/>
    <x v="2"/>
    <m/>
    <m/>
    <m/>
    <m/>
    <s v=""/>
    <m/>
    <m/>
    <m/>
    <m/>
    <m/>
    <m/>
    <m/>
    <s v=""/>
    <m/>
    <m/>
    <m/>
    <m/>
    <m/>
    <m/>
    <m/>
    <m/>
    <x v="1"/>
    <m/>
    <n v="0"/>
    <e v="#N/A"/>
    <e v="#N/A"/>
    <e v="#N/A"/>
    <e v="#N/A"/>
    <e v="#N/A"/>
    <e v="#N/A"/>
    <m/>
    <n v="58"/>
    <n v="58"/>
    <e v="#N/A"/>
  </r>
  <r>
    <x v="2"/>
    <x v="2"/>
    <m/>
    <m/>
    <m/>
    <m/>
    <s v=""/>
    <m/>
    <m/>
    <m/>
    <m/>
    <m/>
    <m/>
    <m/>
    <s v=""/>
    <m/>
    <m/>
    <m/>
    <m/>
    <m/>
    <m/>
    <m/>
    <m/>
    <x v="1"/>
    <m/>
    <n v="0"/>
    <e v="#N/A"/>
    <e v="#N/A"/>
    <e v="#N/A"/>
    <e v="#N/A"/>
    <e v="#N/A"/>
    <e v="#N/A"/>
    <m/>
    <n v="59"/>
    <n v="59"/>
    <e v="#N/A"/>
  </r>
  <r>
    <x v="2"/>
    <x v="2"/>
    <m/>
    <m/>
    <m/>
    <m/>
    <s v=""/>
    <m/>
    <m/>
    <m/>
    <m/>
    <m/>
    <m/>
    <m/>
    <s v=""/>
    <m/>
    <m/>
    <m/>
    <m/>
    <m/>
    <m/>
    <m/>
    <m/>
    <x v="1"/>
    <m/>
    <n v="0"/>
    <e v="#N/A"/>
    <e v="#N/A"/>
    <e v="#N/A"/>
    <e v="#N/A"/>
    <e v="#N/A"/>
    <e v="#N/A"/>
    <m/>
    <n v="60"/>
    <n v="60"/>
    <e v="#N/A"/>
  </r>
  <r>
    <x v="2"/>
    <x v="2"/>
    <m/>
    <m/>
    <m/>
    <m/>
    <s v=""/>
    <m/>
    <m/>
    <m/>
    <m/>
    <m/>
    <m/>
    <m/>
    <s v=""/>
    <m/>
    <m/>
    <m/>
    <m/>
    <m/>
    <m/>
    <m/>
    <m/>
    <x v="1"/>
    <m/>
    <n v="0"/>
    <e v="#N/A"/>
    <e v="#N/A"/>
    <e v="#N/A"/>
    <e v="#N/A"/>
    <e v="#N/A"/>
    <e v="#N/A"/>
    <m/>
    <n v="61"/>
    <n v="61"/>
    <e v="#N/A"/>
  </r>
  <r>
    <x v="2"/>
    <x v="2"/>
    <m/>
    <m/>
    <m/>
    <m/>
    <s v=""/>
    <m/>
    <m/>
    <m/>
    <m/>
    <m/>
    <m/>
    <m/>
    <s v=""/>
    <m/>
    <m/>
    <m/>
    <m/>
    <m/>
    <m/>
    <m/>
    <m/>
    <x v="1"/>
    <m/>
    <n v="0"/>
    <e v="#N/A"/>
    <e v="#N/A"/>
    <e v="#N/A"/>
    <e v="#N/A"/>
    <e v="#N/A"/>
    <e v="#N/A"/>
    <m/>
    <n v="62"/>
    <n v="62"/>
    <e v="#N/A"/>
  </r>
  <r>
    <x v="2"/>
    <x v="2"/>
    <m/>
    <m/>
    <m/>
    <m/>
    <s v=""/>
    <m/>
    <m/>
    <m/>
    <m/>
    <m/>
    <m/>
    <m/>
    <s v=""/>
    <m/>
    <m/>
    <m/>
    <m/>
    <m/>
    <m/>
    <m/>
    <m/>
    <x v="1"/>
    <m/>
    <n v="0"/>
    <e v="#N/A"/>
    <e v="#N/A"/>
    <e v="#N/A"/>
    <e v="#N/A"/>
    <e v="#N/A"/>
    <e v="#N/A"/>
    <m/>
    <n v="63"/>
    <n v="63"/>
    <e v="#N/A"/>
  </r>
  <r>
    <x v="2"/>
    <x v="2"/>
    <m/>
    <m/>
    <m/>
    <m/>
    <s v=""/>
    <m/>
    <m/>
    <m/>
    <m/>
    <m/>
    <m/>
    <m/>
    <s v=""/>
    <m/>
    <m/>
    <m/>
    <m/>
    <m/>
    <m/>
    <m/>
    <m/>
    <x v="1"/>
    <m/>
    <n v="0"/>
    <e v="#N/A"/>
    <e v="#N/A"/>
    <e v="#N/A"/>
    <e v="#N/A"/>
    <e v="#N/A"/>
    <e v="#N/A"/>
    <m/>
    <n v="64"/>
    <n v="64"/>
    <e v="#N/A"/>
  </r>
  <r>
    <x v="2"/>
    <x v="2"/>
    <m/>
    <m/>
    <m/>
    <m/>
    <s v=""/>
    <m/>
    <m/>
    <m/>
    <m/>
    <m/>
    <m/>
    <m/>
    <s v=""/>
    <m/>
    <m/>
    <m/>
    <m/>
    <m/>
    <m/>
    <m/>
    <m/>
    <x v="1"/>
    <m/>
    <n v="0"/>
    <e v="#N/A"/>
    <e v="#N/A"/>
    <e v="#N/A"/>
    <e v="#N/A"/>
    <e v="#N/A"/>
    <e v="#N/A"/>
    <m/>
    <n v="65"/>
    <n v="65"/>
    <e v="#N/A"/>
  </r>
  <r>
    <x v="2"/>
    <x v="2"/>
    <m/>
    <m/>
    <m/>
    <m/>
    <s v=""/>
    <m/>
    <m/>
    <m/>
    <m/>
    <m/>
    <m/>
    <m/>
    <s v=""/>
    <m/>
    <m/>
    <m/>
    <m/>
    <m/>
    <m/>
    <m/>
    <m/>
    <x v="1"/>
    <m/>
    <n v="0"/>
    <e v="#N/A"/>
    <e v="#N/A"/>
    <e v="#N/A"/>
    <e v="#N/A"/>
    <e v="#N/A"/>
    <e v="#N/A"/>
    <m/>
    <n v="66"/>
    <n v="66"/>
    <e v="#N/A"/>
  </r>
  <r>
    <x v="2"/>
    <x v="2"/>
    <m/>
    <m/>
    <m/>
    <m/>
    <s v=""/>
    <m/>
    <m/>
    <m/>
    <m/>
    <m/>
    <m/>
    <m/>
    <s v=""/>
    <m/>
    <m/>
    <m/>
    <m/>
    <m/>
    <m/>
    <m/>
    <m/>
    <x v="1"/>
    <m/>
    <n v="0"/>
    <e v="#N/A"/>
    <e v="#N/A"/>
    <e v="#N/A"/>
    <e v="#N/A"/>
    <e v="#N/A"/>
    <e v="#N/A"/>
    <m/>
    <n v="67"/>
    <n v="67"/>
    <e v="#N/A"/>
  </r>
  <r>
    <x v="2"/>
    <x v="2"/>
    <m/>
    <m/>
    <m/>
    <m/>
    <s v=""/>
    <m/>
    <m/>
    <m/>
    <m/>
    <m/>
    <m/>
    <m/>
    <s v=""/>
    <m/>
    <m/>
    <m/>
    <m/>
    <m/>
    <m/>
    <m/>
    <m/>
    <x v="1"/>
    <m/>
    <n v="0"/>
    <e v="#N/A"/>
    <e v="#N/A"/>
    <e v="#N/A"/>
    <e v="#N/A"/>
    <e v="#N/A"/>
    <e v="#N/A"/>
    <m/>
    <n v="68"/>
    <n v="68"/>
    <e v="#N/A"/>
  </r>
  <r>
    <x v="2"/>
    <x v="2"/>
    <m/>
    <m/>
    <m/>
    <m/>
    <s v=""/>
    <m/>
    <m/>
    <m/>
    <m/>
    <m/>
    <m/>
    <m/>
    <s v=""/>
    <m/>
    <m/>
    <m/>
    <m/>
    <m/>
    <m/>
    <m/>
    <m/>
    <x v="1"/>
    <m/>
    <n v="0"/>
    <e v="#N/A"/>
    <e v="#N/A"/>
    <e v="#N/A"/>
    <e v="#N/A"/>
    <e v="#N/A"/>
    <e v="#N/A"/>
    <m/>
    <n v="69"/>
    <n v="69"/>
    <e v="#N/A"/>
  </r>
  <r>
    <x v="2"/>
    <x v="2"/>
    <m/>
    <m/>
    <m/>
    <m/>
    <s v=""/>
    <m/>
    <m/>
    <m/>
    <m/>
    <m/>
    <m/>
    <m/>
    <s v=""/>
    <m/>
    <m/>
    <m/>
    <m/>
    <m/>
    <m/>
    <m/>
    <m/>
    <x v="1"/>
    <m/>
    <n v="0"/>
    <e v="#N/A"/>
    <e v="#N/A"/>
    <e v="#N/A"/>
    <e v="#N/A"/>
    <e v="#N/A"/>
    <e v="#N/A"/>
    <m/>
    <n v="70"/>
    <n v="70"/>
    <e v="#N/A"/>
  </r>
  <r>
    <x v="2"/>
    <x v="2"/>
    <m/>
    <m/>
    <m/>
    <m/>
    <s v=""/>
    <m/>
    <m/>
    <m/>
    <m/>
    <m/>
    <m/>
    <m/>
    <s v=""/>
    <m/>
    <m/>
    <m/>
    <m/>
    <m/>
    <m/>
    <m/>
    <m/>
    <x v="1"/>
    <m/>
    <n v="0"/>
    <e v="#N/A"/>
    <e v="#N/A"/>
    <e v="#N/A"/>
    <e v="#N/A"/>
    <e v="#N/A"/>
    <e v="#N/A"/>
    <m/>
    <n v="71"/>
    <n v="71"/>
    <e v="#N/A"/>
  </r>
  <r>
    <x v="2"/>
    <x v="2"/>
    <m/>
    <m/>
    <m/>
    <m/>
    <s v=""/>
    <m/>
    <m/>
    <m/>
    <m/>
    <m/>
    <m/>
    <m/>
    <s v=""/>
    <m/>
    <m/>
    <m/>
    <m/>
    <m/>
    <m/>
    <m/>
    <m/>
    <x v="1"/>
    <m/>
    <n v="0"/>
    <e v="#N/A"/>
    <e v="#N/A"/>
    <e v="#N/A"/>
    <e v="#N/A"/>
    <e v="#N/A"/>
    <e v="#N/A"/>
    <m/>
    <n v="72"/>
    <n v="72"/>
    <e v="#N/A"/>
  </r>
  <r>
    <x v="2"/>
    <x v="2"/>
    <m/>
    <m/>
    <m/>
    <m/>
    <s v=""/>
    <m/>
    <m/>
    <m/>
    <m/>
    <m/>
    <m/>
    <m/>
    <s v=""/>
    <m/>
    <m/>
    <m/>
    <m/>
    <m/>
    <m/>
    <m/>
    <m/>
    <x v="1"/>
    <m/>
    <n v="0"/>
    <e v="#N/A"/>
    <e v="#N/A"/>
    <e v="#N/A"/>
    <e v="#N/A"/>
    <e v="#N/A"/>
    <e v="#N/A"/>
    <m/>
    <n v="73"/>
    <n v="73"/>
    <e v="#N/A"/>
  </r>
  <r>
    <x v="2"/>
    <x v="2"/>
    <m/>
    <m/>
    <m/>
    <m/>
    <s v=""/>
    <m/>
    <m/>
    <m/>
    <m/>
    <m/>
    <m/>
    <m/>
    <s v=""/>
    <m/>
    <m/>
    <m/>
    <m/>
    <m/>
    <m/>
    <m/>
    <m/>
    <x v="1"/>
    <m/>
    <n v="0"/>
    <e v="#N/A"/>
    <e v="#N/A"/>
    <e v="#N/A"/>
    <e v="#N/A"/>
    <e v="#N/A"/>
    <e v="#N/A"/>
    <m/>
    <n v="74"/>
    <n v="74"/>
    <e v="#N/A"/>
  </r>
  <r>
    <x v="2"/>
    <x v="2"/>
    <m/>
    <m/>
    <m/>
    <m/>
    <s v=""/>
    <m/>
    <m/>
    <m/>
    <m/>
    <m/>
    <m/>
    <m/>
    <s v=""/>
    <m/>
    <m/>
    <m/>
    <m/>
    <m/>
    <m/>
    <m/>
    <m/>
    <x v="1"/>
    <m/>
    <n v="0"/>
    <e v="#N/A"/>
    <e v="#N/A"/>
    <e v="#N/A"/>
    <e v="#N/A"/>
    <e v="#N/A"/>
    <e v="#N/A"/>
    <m/>
    <n v="75"/>
    <n v="75"/>
    <e v="#N/A"/>
  </r>
  <r>
    <x v="2"/>
    <x v="2"/>
    <m/>
    <m/>
    <m/>
    <m/>
    <s v=""/>
    <m/>
    <m/>
    <m/>
    <m/>
    <m/>
    <m/>
    <m/>
    <s v=""/>
    <m/>
    <m/>
    <m/>
    <m/>
    <m/>
    <m/>
    <m/>
    <m/>
    <x v="1"/>
    <m/>
    <n v="0"/>
    <e v="#N/A"/>
    <e v="#N/A"/>
    <e v="#N/A"/>
    <e v="#N/A"/>
    <e v="#N/A"/>
    <e v="#N/A"/>
    <m/>
    <n v="76"/>
    <n v="76"/>
    <e v="#N/A"/>
  </r>
  <r>
    <x v="2"/>
    <x v="2"/>
    <m/>
    <m/>
    <m/>
    <m/>
    <s v=""/>
    <m/>
    <m/>
    <m/>
    <m/>
    <m/>
    <m/>
    <m/>
    <s v=""/>
    <m/>
    <m/>
    <m/>
    <m/>
    <m/>
    <m/>
    <m/>
    <m/>
    <x v="1"/>
    <m/>
    <n v="0"/>
    <e v="#N/A"/>
    <e v="#N/A"/>
    <e v="#N/A"/>
    <e v="#N/A"/>
    <e v="#N/A"/>
    <e v="#N/A"/>
    <m/>
    <n v="77"/>
    <n v="77"/>
    <e v="#N/A"/>
  </r>
  <r>
    <x v="2"/>
    <x v="2"/>
    <m/>
    <m/>
    <m/>
    <m/>
    <s v=""/>
    <m/>
    <m/>
    <m/>
    <m/>
    <m/>
    <m/>
    <m/>
    <s v=""/>
    <m/>
    <m/>
    <m/>
    <m/>
    <m/>
    <m/>
    <m/>
    <m/>
    <x v="1"/>
    <m/>
    <n v="0"/>
    <e v="#N/A"/>
    <e v="#N/A"/>
    <e v="#N/A"/>
    <e v="#N/A"/>
    <e v="#N/A"/>
    <e v="#N/A"/>
    <m/>
    <n v="78"/>
    <n v="78"/>
    <e v="#N/A"/>
  </r>
  <r>
    <x v="2"/>
    <x v="2"/>
    <m/>
    <m/>
    <m/>
    <m/>
    <s v=""/>
    <m/>
    <m/>
    <m/>
    <m/>
    <m/>
    <m/>
    <m/>
    <s v=""/>
    <m/>
    <m/>
    <m/>
    <m/>
    <m/>
    <m/>
    <m/>
    <m/>
    <x v="1"/>
    <m/>
    <n v="0"/>
    <e v="#N/A"/>
    <e v="#N/A"/>
    <e v="#N/A"/>
    <e v="#N/A"/>
    <e v="#N/A"/>
    <e v="#N/A"/>
    <m/>
    <n v="79"/>
    <n v="79"/>
    <e v="#N/A"/>
  </r>
  <r>
    <x v="2"/>
    <x v="2"/>
    <m/>
    <m/>
    <m/>
    <m/>
    <s v=""/>
    <m/>
    <m/>
    <m/>
    <m/>
    <m/>
    <m/>
    <m/>
    <s v=""/>
    <m/>
    <m/>
    <m/>
    <m/>
    <m/>
    <m/>
    <m/>
    <m/>
    <x v="1"/>
    <m/>
    <n v="0"/>
    <e v="#N/A"/>
    <e v="#N/A"/>
    <e v="#N/A"/>
    <e v="#N/A"/>
    <e v="#N/A"/>
    <e v="#N/A"/>
    <m/>
    <n v="80"/>
    <n v="80"/>
    <e v="#N/A"/>
  </r>
  <r>
    <x v="2"/>
    <x v="2"/>
    <m/>
    <m/>
    <m/>
    <m/>
    <s v=""/>
    <m/>
    <m/>
    <m/>
    <m/>
    <m/>
    <m/>
    <m/>
    <s v=""/>
    <m/>
    <m/>
    <m/>
    <m/>
    <m/>
    <m/>
    <m/>
    <m/>
    <x v="1"/>
    <m/>
    <n v="0"/>
    <e v="#N/A"/>
    <e v="#N/A"/>
    <e v="#N/A"/>
    <e v="#N/A"/>
    <e v="#N/A"/>
    <e v="#N/A"/>
    <m/>
    <n v="81"/>
    <n v="81"/>
    <e v="#N/A"/>
  </r>
  <r>
    <x v="2"/>
    <x v="2"/>
    <m/>
    <m/>
    <m/>
    <m/>
    <s v=""/>
    <m/>
    <m/>
    <m/>
    <m/>
    <m/>
    <m/>
    <m/>
    <s v=""/>
    <m/>
    <m/>
    <m/>
    <m/>
    <m/>
    <m/>
    <m/>
    <m/>
    <x v="1"/>
    <m/>
    <n v="0"/>
    <e v="#N/A"/>
    <e v="#N/A"/>
    <e v="#N/A"/>
    <e v="#N/A"/>
    <e v="#N/A"/>
    <e v="#N/A"/>
    <m/>
    <n v="82"/>
    <n v="82"/>
    <e v="#N/A"/>
  </r>
  <r>
    <x v="2"/>
    <x v="2"/>
    <m/>
    <m/>
    <m/>
    <m/>
    <s v=""/>
    <m/>
    <m/>
    <m/>
    <m/>
    <m/>
    <m/>
    <m/>
    <s v=""/>
    <m/>
    <m/>
    <m/>
    <m/>
    <m/>
    <m/>
    <m/>
    <m/>
    <x v="1"/>
    <m/>
    <n v="0"/>
    <e v="#N/A"/>
    <e v="#N/A"/>
    <e v="#N/A"/>
    <e v="#N/A"/>
    <e v="#N/A"/>
    <e v="#N/A"/>
    <m/>
    <n v="83"/>
    <n v="83"/>
    <e v="#N/A"/>
  </r>
  <r>
    <x v="2"/>
    <x v="2"/>
    <m/>
    <m/>
    <m/>
    <m/>
    <s v=""/>
    <m/>
    <m/>
    <m/>
    <m/>
    <m/>
    <m/>
    <m/>
    <s v=""/>
    <m/>
    <m/>
    <m/>
    <m/>
    <m/>
    <m/>
    <m/>
    <m/>
    <x v="1"/>
    <m/>
    <n v="0"/>
    <e v="#N/A"/>
    <e v="#N/A"/>
    <e v="#N/A"/>
    <e v="#N/A"/>
    <e v="#N/A"/>
    <e v="#N/A"/>
    <m/>
    <n v="84"/>
    <n v="84"/>
    <e v="#N/A"/>
  </r>
  <r>
    <x v="2"/>
    <x v="2"/>
    <m/>
    <m/>
    <m/>
    <m/>
    <s v=""/>
    <m/>
    <m/>
    <m/>
    <m/>
    <m/>
    <m/>
    <m/>
    <s v=""/>
    <m/>
    <m/>
    <m/>
    <m/>
    <m/>
    <m/>
    <m/>
    <m/>
    <x v="1"/>
    <m/>
    <n v="0"/>
    <e v="#N/A"/>
    <e v="#N/A"/>
    <e v="#N/A"/>
    <e v="#N/A"/>
    <e v="#N/A"/>
    <e v="#N/A"/>
    <m/>
    <n v="85"/>
    <n v="85"/>
    <e v="#N/A"/>
  </r>
  <r>
    <x v="2"/>
    <x v="2"/>
    <m/>
    <m/>
    <m/>
    <m/>
    <s v=""/>
    <m/>
    <m/>
    <m/>
    <m/>
    <m/>
    <m/>
    <m/>
    <s v=""/>
    <m/>
    <m/>
    <m/>
    <m/>
    <m/>
    <m/>
    <m/>
    <m/>
    <x v="1"/>
    <m/>
    <n v="0"/>
    <e v="#N/A"/>
    <e v="#N/A"/>
    <e v="#N/A"/>
    <e v="#N/A"/>
    <e v="#N/A"/>
    <e v="#N/A"/>
    <m/>
    <n v="86"/>
    <n v="86"/>
    <e v="#N/A"/>
  </r>
  <r>
    <x v="2"/>
    <x v="2"/>
    <m/>
    <m/>
    <m/>
    <m/>
    <s v=""/>
    <m/>
    <m/>
    <m/>
    <m/>
    <m/>
    <m/>
    <m/>
    <s v=""/>
    <m/>
    <m/>
    <m/>
    <m/>
    <m/>
    <m/>
    <m/>
    <m/>
    <x v="1"/>
    <m/>
    <n v="0"/>
    <e v="#N/A"/>
    <e v="#N/A"/>
    <e v="#N/A"/>
    <e v="#N/A"/>
    <e v="#N/A"/>
    <e v="#N/A"/>
    <m/>
    <n v="87"/>
    <n v="87"/>
    <e v="#N/A"/>
  </r>
  <r>
    <x v="2"/>
    <x v="2"/>
    <m/>
    <m/>
    <m/>
    <m/>
    <s v=""/>
    <m/>
    <m/>
    <m/>
    <m/>
    <m/>
    <m/>
    <m/>
    <s v=""/>
    <m/>
    <m/>
    <m/>
    <m/>
    <m/>
    <m/>
    <m/>
    <m/>
    <x v="1"/>
    <m/>
    <n v="0"/>
    <e v="#N/A"/>
    <e v="#N/A"/>
    <e v="#N/A"/>
    <e v="#N/A"/>
    <e v="#N/A"/>
    <e v="#N/A"/>
    <m/>
    <n v="88"/>
    <n v="88"/>
    <e v="#N/A"/>
  </r>
  <r>
    <x v="2"/>
    <x v="2"/>
    <m/>
    <m/>
    <m/>
    <m/>
    <s v=""/>
    <m/>
    <m/>
    <m/>
    <m/>
    <m/>
    <m/>
    <m/>
    <s v=""/>
    <m/>
    <m/>
    <m/>
    <m/>
    <m/>
    <m/>
    <m/>
    <m/>
    <x v="1"/>
    <m/>
    <n v="0"/>
    <e v="#N/A"/>
    <e v="#N/A"/>
    <e v="#N/A"/>
    <e v="#N/A"/>
    <e v="#N/A"/>
    <e v="#N/A"/>
    <m/>
    <n v="89"/>
    <n v="89"/>
    <e v="#N/A"/>
  </r>
  <r>
    <x v="2"/>
    <x v="2"/>
    <m/>
    <m/>
    <m/>
    <m/>
    <s v=""/>
    <m/>
    <m/>
    <m/>
    <m/>
    <m/>
    <m/>
    <m/>
    <s v=""/>
    <m/>
    <m/>
    <m/>
    <m/>
    <m/>
    <m/>
    <m/>
    <m/>
    <x v="1"/>
    <m/>
    <n v="0"/>
    <e v="#N/A"/>
    <e v="#N/A"/>
    <e v="#N/A"/>
    <e v="#N/A"/>
    <e v="#N/A"/>
    <e v="#N/A"/>
    <m/>
    <n v="90"/>
    <n v="90"/>
    <e v="#N/A"/>
  </r>
  <r>
    <x v="2"/>
    <x v="2"/>
    <m/>
    <m/>
    <m/>
    <m/>
    <s v=""/>
    <m/>
    <m/>
    <m/>
    <m/>
    <m/>
    <m/>
    <m/>
    <s v=""/>
    <m/>
    <m/>
    <m/>
    <m/>
    <m/>
    <m/>
    <m/>
    <m/>
    <x v="1"/>
    <m/>
    <n v="0"/>
    <e v="#N/A"/>
    <e v="#N/A"/>
    <e v="#N/A"/>
    <e v="#N/A"/>
    <e v="#N/A"/>
    <e v="#N/A"/>
    <m/>
    <n v="91"/>
    <n v="91"/>
    <e v="#N/A"/>
  </r>
  <r>
    <x v="2"/>
    <x v="2"/>
    <m/>
    <m/>
    <m/>
    <m/>
    <s v=""/>
    <m/>
    <m/>
    <m/>
    <m/>
    <m/>
    <m/>
    <m/>
    <s v=""/>
    <m/>
    <m/>
    <m/>
    <m/>
    <m/>
    <m/>
    <m/>
    <m/>
    <x v="1"/>
    <m/>
    <n v="0"/>
    <e v="#N/A"/>
    <e v="#N/A"/>
    <e v="#N/A"/>
    <e v="#N/A"/>
    <e v="#N/A"/>
    <e v="#N/A"/>
    <m/>
    <n v="92"/>
    <n v="92"/>
    <e v="#N/A"/>
  </r>
  <r>
    <x v="2"/>
    <x v="2"/>
    <m/>
    <m/>
    <m/>
    <m/>
    <s v=""/>
    <m/>
    <m/>
    <m/>
    <m/>
    <m/>
    <m/>
    <m/>
    <s v=""/>
    <m/>
    <m/>
    <m/>
    <m/>
    <m/>
    <m/>
    <m/>
    <m/>
    <x v="1"/>
    <m/>
    <n v="0"/>
    <e v="#N/A"/>
    <e v="#N/A"/>
    <e v="#N/A"/>
    <e v="#N/A"/>
    <e v="#N/A"/>
    <e v="#N/A"/>
    <m/>
    <n v="93"/>
    <n v="93"/>
    <e v="#N/A"/>
  </r>
  <r>
    <x v="2"/>
    <x v="2"/>
    <m/>
    <m/>
    <m/>
    <m/>
    <s v=""/>
    <m/>
    <m/>
    <m/>
    <m/>
    <m/>
    <m/>
    <m/>
    <s v=""/>
    <m/>
    <m/>
    <m/>
    <m/>
    <m/>
    <m/>
    <m/>
    <m/>
    <x v="1"/>
    <m/>
    <n v="0"/>
    <e v="#N/A"/>
    <e v="#N/A"/>
    <e v="#N/A"/>
    <e v="#N/A"/>
    <e v="#N/A"/>
    <e v="#N/A"/>
    <m/>
    <n v="94"/>
    <n v="94"/>
    <e v="#N/A"/>
  </r>
  <r>
    <x v="2"/>
    <x v="2"/>
    <m/>
    <m/>
    <m/>
    <m/>
    <s v=""/>
    <m/>
    <m/>
    <m/>
    <m/>
    <m/>
    <m/>
    <m/>
    <s v=""/>
    <m/>
    <m/>
    <m/>
    <m/>
    <m/>
    <m/>
    <m/>
    <m/>
    <x v="1"/>
    <m/>
    <n v="0"/>
    <e v="#N/A"/>
    <e v="#N/A"/>
    <e v="#N/A"/>
    <e v="#N/A"/>
    <e v="#N/A"/>
    <e v="#N/A"/>
    <m/>
    <n v="95"/>
    <n v="95"/>
    <e v="#N/A"/>
  </r>
  <r>
    <x v="2"/>
    <x v="2"/>
    <m/>
    <m/>
    <m/>
    <m/>
    <s v=""/>
    <m/>
    <m/>
    <m/>
    <m/>
    <m/>
    <m/>
    <m/>
    <s v=""/>
    <m/>
    <m/>
    <m/>
    <m/>
    <m/>
    <m/>
    <m/>
    <m/>
    <x v="1"/>
    <m/>
    <n v="0"/>
    <e v="#N/A"/>
    <e v="#N/A"/>
    <e v="#N/A"/>
    <e v="#N/A"/>
    <e v="#N/A"/>
    <e v="#N/A"/>
    <m/>
    <n v="96"/>
    <n v="96"/>
    <e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2D07449-54DD-416C-9BBB-E1906CE36218}" name="Level_implementation"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11" firstHeaderRow="0" firstDataRow="1" firstDataCol="1"/>
  <pivotFields count="36">
    <pivotField axis="axisRow" showAll="0">
      <items count="7">
        <item m="1" x="3"/>
        <item m="1" x="4"/>
        <item m="1" x="5"/>
        <item x="2"/>
        <item x="0"/>
        <item x="1"/>
        <item t="default"/>
      </items>
    </pivotField>
    <pivotField axis="axisRow" showAll="0">
      <items count="9">
        <item m="1" x="5"/>
        <item m="1" x="7"/>
        <item m="1" x="6"/>
        <item x="2"/>
        <item m="1" x="4"/>
        <item x="0"/>
        <item x="1"/>
        <item x="3"/>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1"/>
        <item x="0"/>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8">
    <i>
      <x v="3"/>
    </i>
    <i r="1">
      <x v="3"/>
    </i>
    <i r="1">
      <x v="7"/>
    </i>
    <i>
      <x v="4"/>
    </i>
    <i r="1">
      <x v="5"/>
    </i>
    <i>
      <x v="5"/>
    </i>
    <i r="1">
      <x v="6"/>
    </i>
    <i t="grand">
      <x/>
    </i>
  </rowItems>
  <colFields count="1">
    <field x="-2"/>
  </colFields>
  <colItems count="2">
    <i>
      <x/>
    </i>
    <i i="1">
      <x v="1"/>
    </i>
  </colItems>
  <dataFields count="2">
    <dataField name="Score" fld="2" subtotal="average" baseField="0" baseItem="4" numFmtId="1"/>
    <dataField name="Implementation" fld="25" subtotal="average" baseField="0" baseItem="0" numFmtId="9"/>
  </dataFields>
  <formats count="5">
    <format dxfId="26">
      <pivotArea outline="0" collapsedLevelsAreSubtotals="1" fieldPosition="0"/>
    </format>
    <format dxfId="25">
      <pivotArea outline="0" collapsedLevelsAreSubtotals="1" fieldPosition="0">
        <references count="1">
          <reference field="4294967294" count="1" selected="0">
            <x v="0"/>
          </reference>
        </references>
      </pivotArea>
    </format>
    <format dxfId="24">
      <pivotArea dataOnly="0" labelOnly="1" outline="0" fieldPosition="0">
        <references count="1">
          <reference field="4294967294" count="1">
            <x v="0"/>
          </reference>
        </references>
      </pivotArea>
    </format>
    <format dxfId="23">
      <pivotArea outline="0" collapsedLevelsAreSubtotals="1" fieldPosition="0">
        <references count="1">
          <reference field="4294967294" count="1" selected="0">
            <x v="0"/>
          </reference>
        </references>
      </pivotArea>
    </format>
    <format dxfId="22">
      <pivotArea dataOnly="0" labelOnly="1" outline="0" fieldPosition="0">
        <references count="1">
          <reference field="4294967294" count="1">
            <x v="0"/>
          </reference>
        </references>
      </pivotArea>
    </format>
  </formats>
  <conditionalFormats count="1">
    <conditionalFormat scope="data" priority="1">
      <pivotAreas count="1">
        <pivotArea outline="0" fieldPosition="0">
          <references count="1">
            <reference field="4294967294" count="1" selected="0">
              <x v="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84EA8DD-CD11-4DD8-9BA7-DBE5EF70BFC7}"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3:S8" firstHeaderRow="1" firstDataRow="1" firstDataCol="1"/>
  <pivotFields count="36">
    <pivotField showAll="0"/>
    <pivotField axis="axisRow" showAll="0" sortType="ascending">
      <items count="9">
        <item x="3"/>
        <item x="0"/>
        <item x="1"/>
        <item m="1" x="5"/>
        <item m="1" x="7"/>
        <item m="1" x="6"/>
        <item m="1"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5">
    <i>
      <x/>
    </i>
    <i>
      <x v="1"/>
    </i>
    <i>
      <x v="2"/>
    </i>
    <i>
      <x v="7"/>
    </i>
    <i t="grand">
      <x/>
    </i>
  </rowItems>
  <colItems count="1">
    <i/>
  </colItems>
  <formats count="1">
    <format dxfId="2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A03CE29-8811-4569-B507-EC09C357D67B}" name="Budget_table"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A7" firstHeaderRow="1" firstDataRow="1" firstDataCol="1"/>
  <pivotFields count="36">
    <pivotField axis="axisRow" showAll="0">
      <items count="7">
        <item m="1" x="3"/>
        <item m="1" x="4"/>
        <item m="1" x="5"/>
        <item x="2"/>
        <item x="0"/>
        <item x="1"/>
        <item t="default"/>
      </items>
    </pivotField>
    <pivotField showAll="0" sortType="ascending"/>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4">
    <i>
      <x v="3"/>
    </i>
    <i>
      <x v="4"/>
    </i>
    <i>
      <x v="5"/>
    </i>
    <i t="grand">
      <x/>
    </i>
  </rowItems>
  <colItems count="1">
    <i/>
  </colItems>
  <formats count="1">
    <format dxfId="2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95714B-6D53-44D0-8D84-B861CDB9A612}" name="Table145" displayName="Table145" ref="P1:X54" totalsRowShown="0" headerRowDxfId="81" dataDxfId="80">
  <autoFilter ref="P1:X54" xr:uid="{F895714B-6D53-44D0-8D84-B861CDB9A612}"/>
  <tableColumns count="9">
    <tableColumn id="1" xr3:uid="{E8128048-D874-4B9B-92D5-44706F1431AD}" name="Assessment" dataDxfId="79"/>
    <tableColumn id="2" xr3:uid="{A194573C-4EC7-468D-9ECC-99BDF10B659D}" name="thematic areas" dataDxfId="78"/>
    <tableColumn id="19" xr3:uid="{9BADDD31-A108-4A42-8E7F-E5F626F1D5A9}" name="Nb_indic_thematic_area" dataDxfId="77">
      <calculatedColumnFormula>COUNTA(Table145[[#This Row],[indicator 1]:[indicator 6]])</calculatedColumnFormula>
    </tableColumn>
    <tableColumn id="3" xr3:uid="{2D106083-9DFC-4E72-8E8A-6D1EA1BC337E}" name="indicator 1" dataDxfId="76"/>
    <tableColumn id="5" xr3:uid="{2F3DFBB0-7F19-49AA-B080-652E47B5782E}" name="Indicator 2" dataDxfId="75"/>
    <tableColumn id="6" xr3:uid="{450AD15A-9A5A-48AD-900B-3C96F004B6A8}" name="indicator 3" dataDxfId="74"/>
    <tableColumn id="7" xr3:uid="{E439E981-C5BC-4194-BDC9-3B80C8260411}" name="indicator 4" dataDxfId="73"/>
    <tableColumn id="8" xr3:uid="{FDE4FEA9-B735-490D-8937-0DAF558CD185}" name="indicator 5" dataDxfId="72"/>
    <tableColumn id="9" xr3:uid="{3AF82F4A-2264-4DF0-BD32-75AD6DC949C3}" name="indicator 6" dataDxfId="7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C35F17-1D55-402C-B9CB-5D0232B4DD71}" name="Table1" displayName="Table1" ref="Z1:AC142" totalsRowShown="0" headerRowDxfId="70" dataDxfId="69">
  <autoFilter ref="Z1:AC142" xr:uid="{78C35F17-1D55-402C-B9CB-5D0232B4DD71}"/>
  <tableColumns count="4">
    <tableColumn id="1" xr3:uid="{1827E17B-B145-4FC7-B777-825926657849}" name="Assessment" dataDxfId="68"/>
    <tableColumn id="3" xr3:uid="{A57C85A3-B605-446C-8240-BF123621E669}" name="indicators" dataDxfId="67"/>
    <tableColumn id="4" xr3:uid="{2D50D26D-0B14-44A0-83DD-1260D116FBB9}" name="activtity code" dataDxfId="66"/>
    <tableColumn id="5" xr3:uid="{47444FA3-7EA8-4ED7-BCAA-F11E860D6A73}" name="area" dataDxfId="6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CE6872-BD82-4F3B-AC6B-BA54D9C444B4}" name="NAPHS_table" displayName="NAPHS_table" ref="A2:AJ100" totalsRowShown="0" headerRowDxfId="64" tableBorderDxfId="63">
  <autoFilter ref="A2:AJ100" xr:uid="{B0CE6872-BD82-4F3B-AC6B-BA54D9C444B4}"/>
  <sortState xmlns:xlrd2="http://schemas.microsoft.com/office/spreadsheetml/2017/richdata2" ref="A3:AJ100">
    <sortCondition ref="A3:A100" customList="P1: Legislation and Financing,P2: IHR Coordination,Communication and Advocacy,P3: Antimicrobial Resistance,P4: Zoonotic Disease,P5: Food Safety,P6: Biosafety and Biosecurity,P7: Immunization,P8: National Laboratory System,P9: Real-Time Surveillance,P10: Reporting,P11: Human Resources (Animal and human health sector),P12: Preparedness,P13: Emergency Response Operations,P14: Linking Public Health and Security Authorities,P15: Medical Countermeasures,P16: Risk Communication,P17: Events Points of Entry (PoEs),P18: Chemical Events,P19: Radiation Emergencies,P1. Legal instruments,P2. Financing,P3. IHR coordination,National IHR Focal Point functions and advocacy,P4. Antimicrobial resistance (AMR),P5. Zoonotic disease,P6. Food safety,P7. Biosafety and biosecurity,P8. Immunization,D1. National laboratory systems laboratory,D2. Surveillance,D3. Human resources,R1. Health emergency management,R2. Linking public health and security authorities,R3. Health services provision,R4. Infection prevention and control (IPC),R5. Risk communication and community engagement (RCCE),PoE. PoEs and border health,CE. Chemical events,RE. Radiation emergencies,C1.Policy,Legal and normative Instruments to implement IHR,C2.IHR Coordination,National IHR Focal Point functions and advocacy,C3.Financing,C4.Laboratory,C5.Surveillance,C6.Human resources,C7.Health emergency management,C8.Health services provision,C9.Infection prevention and control (IPC),C10.Risk communication and community engagement (RCCE),C11.Points of entry (PoEs) and border health,C12.Zoonotic diseases,C13.Food safety,C14.Chemical events,C15.Radiation emergencies"/>
  </sortState>
  <tableColumns count="36">
    <tableColumn id="1" xr3:uid="{2F06F14D-7638-4778-802D-5562492AC8E9}" name="Technical area" dataDxfId="62"/>
    <tableColumn id="2" xr3:uid="{B795DBD7-0441-4353-A283-FBCFB2AA704B}" name="Indicator" dataDxfId="61"/>
    <tableColumn id="18" xr3:uid="{BA4AD57E-4E4A-4A17-9B4F-E0A2D5B96FE3}" name="Latest score" dataDxfId="60"/>
    <tableColumn id="3" xr3:uid="{B0137832-F7A0-4A08-8BA3-F7D15482E7D6}" name="Strategic Action" dataDxfId="59"/>
    <tableColumn id="37" xr3:uid="{B76F6A1A-1B2E-4A64-9781-446FCAA8DB56}" name="Responsible authority" dataDxfId="58"/>
    <tableColumn id="38" xr3:uid="{BADE448A-8B57-4F87-8E20-28F6069F7860}" name="Estimated cost of strategic action" dataDxfId="57"/>
    <tableColumn id="4" xr3:uid="{FAD061BA-B219-4368-BEF7-BBBB2E5EF950}" name="Activity ID" dataDxfId="56">
      <calculatedColumnFormula>VLOOKUP(B3,Table1[[indicators]:[activtity code]],2,FALSE)&amp;AI3&amp;"."</calculatedColumnFormula>
    </tableColumn>
    <tableColumn id="5" xr3:uid="{46FD14F4-B67C-48C3-8A5C-9632E4A2E8CC}" name="Source" dataDxfId="55"/>
    <tableColumn id="6" xr3:uid="{400E3299-76DC-42EE-9A6D-2D0B25119805}" name="Detailed activity description" dataDxfId="54"/>
    <tableColumn id="7" xr3:uid="{EA0D213C-57A1-403B-9771-56A3F345D790}" name="Activity Type" dataDxfId="53"/>
    <tableColumn id="8" xr3:uid="{6424255C-E498-4EFE-A5FD-8CDB1383E2BD}" name="risk-specific" dataDxfId="52"/>
    <tableColumn id="9" xr3:uid="{1A8E9DF7-E580-49B0-A776-9F6A9FDAB5C9}" name="Risk level" dataDxfId="51"/>
    <tableColumn id="10" xr3:uid="{73295014-46CA-4451-AAF1-C1DA7106A3F3}" name="Feasibility" dataDxfId="50"/>
    <tableColumn id="11" xr3:uid="{AFEC1C6F-46D6-4C93-A99D-80C07F95EC26}" name="Impact" dataDxfId="49"/>
    <tableColumn id="12" xr3:uid="{FA24F406-545D-4496-89DE-454726419701}" name="Priority" dataDxfId="48">
      <calculatedColumnFormula>IF(M3="","",IF(N3="","",IF(M3=reference_tables!$AO$2,IF(NAPHS!N3=reference_tables!$AP$2,reference_tables!$AQ$5,reference_tables!$AQ$2),IF(NAPHS!N3=reference_tables!$AP$2,reference_tables!$AQ$6,reference_tables!$AQ$3))))</calculatedColumnFormula>
    </tableColumn>
    <tableColumn id="13" xr3:uid="{722B2D7A-CF56-4516-B680-5D3CF1D50525}" name="Start date" dataDxfId="47"/>
    <tableColumn id="14" xr3:uid="{53CFCFAF-6C60-4D40-8FBA-EAF2A69B4306}" name="End date" dataDxfId="46"/>
    <tableColumn id="15" xr3:uid="{0E300F8F-EB44-4917-88FA-B98553E96B6B}" name="Detailed activity's cost" dataDxfId="45"/>
    <tableColumn id="16" xr3:uid="{0D7ECB4A-8AF3-44B9-AB15-3F729F7850D3}" name="Fund availability" dataDxfId="44"/>
    <tableColumn id="36" xr3:uid="{34A07F29-F999-4A9F-9929-431C38CB81D7}" name="Existing Budget" dataDxfId="43"/>
    <tableColumn id="23" xr3:uid="{1FE81185-1259-4F05-90BC-BF48D9387132}" name="Collaborating institutions" dataDxfId="42"/>
    <tableColumn id="17" xr3:uid="{F0C20266-6B98-4F9D-8D10-EC8A45848582}" name="Responsible person" dataDxfId="41"/>
    <tableColumn id="19" xr3:uid="{47C0092C-BD4A-4BB9-9672-18DE45E9A97D}" name="External Technical Support needed" dataDxfId="40"/>
    <tableColumn id="20" xr3:uid="{331B505E-E0D4-4581-BF91-E346EB0680C4}" name="Status of implementation" dataDxfId="39"/>
    <tableColumn id="21" xr3:uid="{F6902E66-8621-45BF-9D02-36BB8E0B5E49}" name="Comments" dataDxfId="38"/>
    <tableColumn id="22" xr3:uid="{5C6EA1A9-E7D9-4BBE-94A3-64F5B5025FCF}" name="Est. %" dataDxfId="37">
      <calculatedColumnFormula>_xlfn.IFNA(VLOOKUP(X3,reference_tables!$AE$2:$AF$6,2,FALSE),0%)</calculatedColumnFormula>
    </tableColumn>
    <tableColumn id="26" xr3:uid="{1FB3DFD0-F39A-4807-8683-607C58E1EC81}" name="indicator 1" dataDxfId="36">
      <calculatedColumnFormula>IF(VLOOKUP($A3,Table145[[thematic areas]:[indicator 6]],RIGHT(AA$2,1)+2,FALSE)=0,"",VLOOKUP($A3,Table145[[thematic areas]:[indicator 6]],RIGHT(AA$2,1)+2,FALSE))</calculatedColumnFormula>
    </tableColumn>
    <tableColumn id="27" xr3:uid="{97C1432D-0205-4107-BBE5-6CE829B9F20D}" name="indicator 2" dataDxfId="35">
      <calculatedColumnFormula>IF(VLOOKUP($A3,Table145[[thematic areas]:[indicator 6]],RIGHT(AB$2,1)+2,FALSE)=0,"",VLOOKUP($A3,Table145[[thematic areas]:[indicator 6]],RIGHT(AB$2,1)+2,FALSE))</calculatedColumnFormula>
    </tableColumn>
    <tableColumn id="28" xr3:uid="{5189B90C-72FA-4417-92C2-575E0DC397D1}" name="indicator 3" dataDxfId="34">
      <calculatedColumnFormula>IF(VLOOKUP($A3,Table145[[thematic areas]:[indicator 6]],RIGHT(AC$2,1)+2,FALSE)=0,"",VLOOKUP($A3,Table145[[thematic areas]:[indicator 6]],RIGHT(AC$2,1)+2,FALSE))</calculatedColumnFormula>
    </tableColumn>
    <tableColumn id="29" xr3:uid="{594D8CC5-CE95-415E-B030-D4C3E6BE16B2}" name="indicator 4" dataDxfId="33">
      <calculatedColumnFormula>IF(VLOOKUP($A3,Table145[[thematic areas]:[indicator 6]],RIGHT(AD$2,1)+2,FALSE)=0,"",VLOOKUP($A3,Table145[[thematic areas]:[indicator 6]],RIGHT(AD$2,1)+2,FALSE))</calculatedColumnFormula>
    </tableColumn>
    <tableColumn id="30" xr3:uid="{88135B00-75EB-4970-B894-A279DC06CDDE}" name="indicator 5" dataDxfId="32">
      <calculatedColumnFormula>IF(VLOOKUP($A3,Table145[[thematic areas]:[indicator 6]],RIGHT(AE$2,1)+2,FALSE)=0,"",VLOOKUP($A3,Table145[[thematic areas]:[indicator 6]],RIGHT(AE$2,1)+2,FALSE))</calculatedColumnFormula>
    </tableColumn>
    <tableColumn id="31" xr3:uid="{4FF21388-5923-483F-AA4C-97FD61931FEF}" name="indicator 6" dataDxfId="31">
      <calculatedColumnFormula>IF(VLOOKUP($A3,Table145[[thematic areas]:[indicator 6]],RIGHT(AF$2,1)+2,FALSE)=0,"",VLOOKUP($A3,Table145[[thematic areas]:[indicator 6]],RIGHT(AF$2,1)+2,FALSE))</calculatedColumnFormula>
    </tableColumn>
    <tableColumn id="32" xr3:uid="{4ABC25C1-9F7B-4F01-9896-89785800B691}" name="Column1" dataDxfId="30"/>
    <tableColumn id="33" xr3:uid="{E8C41FE9-9BA0-4787-886C-3845DF56AE6B}" name="activity #" dataDxfId="29">
      <calculatedColumnFormula>IF(B3=B2,AH2+1,1)</calculatedColumnFormula>
    </tableColumn>
    <tableColumn id="34" xr3:uid="{5BF47FE7-DC59-49CE-8770-72138BC160EE}" name="activity #2" dataDxfId="28">
      <calculatedColumnFormula>IF(AH3&lt;=9,"0"&amp;AH3,AH3)</calculatedColumnFormula>
    </tableColumn>
    <tableColumn id="35" xr3:uid="{87B8DE84-8A9B-422A-A474-EF6C4CB6F797}" name="check area_indic" dataDxfId="27">
      <calculatedColumnFormula>IF(VLOOKUP(B3,Table1[[indicators]:[area]],3,FALSE)=A3,1,2)</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6FBD-D149-49D6-8248-01AF0414D8D7}">
  <sheetPr>
    <tabColor rgb="FFFF0000"/>
  </sheetPr>
  <dimension ref="A1:BB142"/>
  <sheetViews>
    <sheetView topLeftCell="Y13" zoomScale="80" zoomScaleNormal="80" workbookViewId="0">
      <selection activeCell="AA33" sqref="AA33"/>
    </sheetView>
  </sheetViews>
  <sheetFormatPr defaultRowHeight="15" outlineLevelCol="1" x14ac:dyDescent="0.25"/>
  <cols>
    <col min="1" max="1" width="47.7109375" customWidth="1"/>
    <col min="4" max="4" width="27.28515625" customWidth="1"/>
    <col min="5" max="5" width="34.7109375" style="118" customWidth="1"/>
    <col min="6" max="6" width="5.28515625" customWidth="1"/>
    <col min="7" max="8" width="29.42578125" customWidth="1"/>
    <col min="9" max="9" width="70.7109375" bestFit="1" customWidth="1"/>
    <col min="10" max="10" width="58.85546875" bestFit="1" customWidth="1"/>
    <col min="11" max="11" width="71" bestFit="1" customWidth="1"/>
    <col min="12" max="12" width="8.42578125" customWidth="1"/>
    <col min="13" max="13" width="8.42578125" style="118" customWidth="1" outlineLevel="1"/>
    <col min="14" max="14" width="37.7109375" style="118" customWidth="1" outlineLevel="1"/>
    <col min="15" max="15" width="19.140625" style="118" customWidth="1" outlineLevel="1"/>
    <col min="16" max="16" width="16.42578125" style="118" customWidth="1" outlineLevel="1"/>
    <col min="17" max="17" width="36.140625" style="118" customWidth="1" outlineLevel="1"/>
    <col min="18" max="18" width="13.85546875" style="118" customWidth="1" outlineLevel="1"/>
    <col min="19" max="24" width="43.85546875" style="118" customWidth="1" outlineLevel="1"/>
    <col min="25" max="25" width="19.140625" customWidth="1" outlineLevel="1"/>
    <col min="27" max="27" width="167.85546875" bestFit="1" customWidth="1"/>
    <col min="28" max="28" width="9.140625" style="118"/>
    <col min="29" max="29" width="68" style="118" bestFit="1" customWidth="1"/>
    <col min="31" max="34" width="18.140625" customWidth="1"/>
    <col min="37" max="37" width="25.7109375" bestFit="1" customWidth="1"/>
    <col min="41" max="41" width="12.140625" bestFit="1" customWidth="1"/>
    <col min="42" max="42" width="9.28515625" bestFit="1" customWidth="1"/>
    <col min="43" max="43" width="13.140625" customWidth="1"/>
    <col min="48" max="48" width="13.42578125" customWidth="1"/>
    <col min="49" max="49" width="21.28515625" bestFit="1" customWidth="1"/>
    <col min="51" max="51" width="29.28515625" bestFit="1" customWidth="1"/>
    <col min="53" max="53" width="15.140625" bestFit="1" customWidth="1"/>
    <col min="54" max="54" width="11.5703125" bestFit="1" customWidth="1"/>
  </cols>
  <sheetData>
    <row r="1" spans="1:54" ht="15.75" thickBot="1" x14ac:dyDescent="0.3">
      <c r="D1" s="7" t="s">
        <v>37</v>
      </c>
      <c r="E1" s="122" t="s">
        <v>119</v>
      </c>
      <c r="F1" s="2"/>
      <c r="G1" s="2" t="s">
        <v>120</v>
      </c>
      <c r="H1" s="2"/>
      <c r="I1" s="9" t="str">
        <f>D$2</f>
        <v>SPAR</v>
      </c>
      <c r="J1" s="27" t="str">
        <f>D$3</f>
        <v>JEE 2</v>
      </c>
      <c r="K1" s="9" t="str">
        <f>D$4</f>
        <v>JEE 3</v>
      </c>
      <c r="L1" s="2"/>
      <c r="M1" s="122" t="s">
        <v>121</v>
      </c>
      <c r="N1" s="122"/>
      <c r="P1" s="121" t="s">
        <v>122</v>
      </c>
      <c r="Q1" s="121" t="s">
        <v>123</v>
      </c>
      <c r="R1" s="120" t="s">
        <v>124</v>
      </c>
      <c r="S1" s="121" t="s">
        <v>95</v>
      </c>
      <c r="T1" s="121" t="s">
        <v>125</v>
      </c>
      <c r="U1" s="121" t="s">
        <v>97</v>
      </c>
      <c r="V1" s="121" t="s">
        <v>98</v>
      </c>
      <c r="W1" s="121" t="s">
        <v>99</v>
      </c>
      <c r="X1" s="121" t="s">
        <v>100</v>
      </c>
      <c r="Z1" s="29" t="s">
        <v>122</v>
      </c>
      <c r="AA1" s="29" t="s">
        <v>126</v>
      </c>
      <c r="AB1" s="121" t="s">
        <v>127</v>
      </c>
      <c r="AC1" s="121" t="s">
        <v>128</v>
      </c>
      <c r="AE1" s="128" t="s">
        <v>89</v>
      </c>
      <c r="AF1" s="128"/>
      <c r="AG1" s="8" t="s">
        <v>129</v>
      </c>
      <c r="AH1" s="8" t="s">
        <v>130</v>
      </c>
      <c r="AK1" s="10" t="s">
        <v>131</v>
      </c>
      <c r="AO1" s="3" t="s">
        <v>132</v>
      </c>
      <c r="AP1" s="3" t="s">
        <v>51</v>
      </c>
      <c r="AQ1" s="3" t="s">
        <v>53</v>
      </c>
      <c r="AS1" s="3" t="s">
        <v>133</v>
      </c>
      <c r="AV1" t="s">
        <v>46</v>
      </c>
      <c r="AW1" s="26" t="s">
        <v>37</v>
      </c>
      <c r="AY1" s="26" t="s">
        <v>134</v>
      </c>
      <c r="BB1" t="s">
        <v>135</v>
      </c>
    </row>
    <row r="2" spans="1:54" ht="15.75" thickTop="1" x14ac:dyDescent="0.25">
      <c r="A2" s="129" t="s">
        <v>510</v>
      </c>
      <c r="D2" t="s">
        <v>83</v>
      </c>
      <c r="E2" s="118">
        <f>'1_Setup'!C12</f>
        <v>0</v>
      </c>
      <c r="G2" t="s">
        <v>136</v>
      </c>
      <c r="I2" s="9" t="s">
        <v>137</v>
      </c>
      <c r="J2" s="9" t="s">
        <v>138</v>
      </c>
      <c r="K2" s="9" t="s">
        <v>139</v>
      </c>
      <c r="M2" s="118">
        <v>1</v>
      </c>
      <c r="N2" s="118" t="str">
        <f>_xlfn.IFNA(HLOOKUP(E$2,I$1:K$20,M2+1,FALSE),"")</f>
        <v/>
      </c>
      <c r="P2" s="119" t="str">
        <f>D3</f>
        <v>JEE 2</v>
      </c>
      <c r="Q2" s="119" t="str">
        <f>J2</f>
        <v>P1: Legislation and Financing</v>
      </c>
      <c r="R2" s="120">
        <f>COUNTA(Table145[[#This Row],[indicator 1]:[indicator 6]])</f>
        <v>3</v>
      </c>
      <c r="S2" s="119" t="str">
        <f>Table1[[#This Row],[indicators]]</f>
        <v>P.1.1 Legislation, laws, regulations, administrative requirements, policies</v>
      </c>
      <c r="T2" s="119" t="str">
        <f>AA3</f>
        <v>P.1.2 The state can demonstrate that it has adjusted and aligned its domestic legislation</v>
      </c>
      <c r="U2" s="119" t="str">
        <f>AA4</f>
        <v>P.1.3 A financing mechanism and funds are available for timely response to public health emergencies</v>
      </c>
      <c r="V2" s="119"/>
      <c r="W2" s="119"/>
      <c r="X2" s="119"/>
      <c r="Z2" s="29" t="s">
        <v>140</v>
      </c>
      <c r="AA2" s="29" t="s">
        <v>141</v>
      </c>
      <c r="AB2" s="121" t="s">
        <v>144</v>
      </c>
      <c r="AC2" s="121" t="str">
        <f>J2</f>
        <v>P1: Legislation and Financing</v>
      </c>
      <c r="AE2" t="s">
        <v>145</v>
      </c>
      <c r="AF2" s="12">
        <v>0</v>
      </c>
      <c r="AG2" t="s">
        <v>146</v>
      </c>
      <c r="AH2" t="s">
        <v>111</v>
      </c>
      <c r="AK2" t="s">
        <v>147</v>
      </c>
      <c r="AO2" t="s">
        <v>148</v>
      </c>
      <c r="AP2" t="s">
        <v>149</v>
      </c>
      <c r="AQ2" s="111" t="s">
        <v>150</v>
      </c>
      <c r="AS2" t="s">
        <v>151</v>
      </c>
      <c r="AV2" s="20" t="s">
        <v>152</v>
      </c>
      <c r="AW2" s="39" t="s">
        <v>83</v>
      </c>
      <c r="AY2" s="39" t="s">
        <v>153</v>
      </c>
      <c r="BA2" t="s">
        <v>154</v>
      </c>
      <c r="BB2" s="50">
        <v>44927</v>
      </c>
    </row>
    <row r="3" spans="1:54" x14ac:dyDescent="0.25">
      <c r="A3" s="130"/>
      <c r="D3" t="s">
        <v>140</v>
      </c>
      <c r="G3" t="s">
        <v>82</v>
      </c>
      <c r="I3" s="9" t="s">
        <v>105</v>
      </c>
      <c r="J3" s="9" t="s">
        <v>155</v>
      </c>
      <c r="K3" s="9" t="s">
        <v>156</v>
      </c>
      <c r="M3" s="118">
        <v>2</v>
      </c>
      <c r="N3" s="118" t="e">
        <f t="shared" ref="N3:N16" si="0">IF(HLOOKUP(E$2,I$1:K$20,M3+1,FALSE)="","",HLOOKUP(E$2,I$1:K$20,M3+1,FALSE))</f>
        <v>#N/A</v>
      </c>
      <c r="P3" s="119" t="str">
        <f>P2</f>
        <v>JEE 2</v>
      </c>
      <c r="Q3" s="119" t="str">
        <f>J3</f>
        <v>P2: IHR Coordination, Communication and Advocacy</v>
      </c>
      <c r="R3" s="120">
        <f>COUNTA(Table145[[#This Row],[indicator 1]:[indicator 6]])</f>
        <v>1</v>
      </c>
      <c r="S3" s="119" t="str">
        <f>AA5</f>
        <v>P.2.1 A functional mechanism is established for the coordination and integration</v>
      </c>
      <c r="T3" s="119"/>
      <c r="U3" s="119"/>
      <c r="V3" s="119"/>
      <c r="W3" s="119"/>
      <c r="X3" s="119"/>
      <c r="Z3" s="29" t="s">
        <v>140</v>
      </c>
      <c r="AA3" s="29" t="s">
        <v>142</v>
      </c>
      <c r="AB3" s="121" t="s">
        <v>158</v>
      </c>
      <c r="AC3" s="121" t="str">
        <f>AC2</f>
        <v>P1: Legislation and Financing</v>
      </c>
      <c r="AE3" t="s">
        <v>112</v>
      </c>
      <c r="AF3" s="12">
        <v>0.25</v>
      </c>
      <c r="AG3" t="s">
        <v>159</v>
      </c>
      <c r="AH3" t="s">
        <v>160</v>
      </c>
      <c r="AK3" t="s">
        <v>161</v>
      </c>
      <c r="AO3" t="s">
        <v>108</v>
      </c>
      <c r="AP3" t="s">
        <v>108</v>
      </c>
      <c r="AQ3" s="110" t="s">
        <v>162</v>
      </c>
      <c r="AS3" t="s">
        <v>160</v>
      </c>
      <c r="AV3" s="21" t="s">
        <v>149</v>
      </c>
      <c r="AW3" s="39" t="s">
        <v>163</v>
      </c>
      <c r="AY3" s="39" t="s">
        <v>164</v>
      </c>
      <c r="BA3" t="s">
        <v>165</v>
      </c>
      <c r="BB3" s="50">
        <v>73050</v>
      </c>
    </row>
    <row r="4" spans="1:54" x14ac:dyDescent="0.25">
      <c r="A4" s="130"/>
      <c r="D4" t="s">
        <v>166</v>
      </c>
      <c r="I4" s="9" t="s">
        <v>167</v>
      </c>
      <c r="J4" s="9" t="s">
        <v>168</v>
      </c>
      <c r="K4" s="9" t="s">
        <v>169</v>
      </c>
      <c r="M4" s="118">
        <v>3</v>
      </c>
      <c r="N4" s="118" t="e">
        <f t="shared" si="0"/>
        <v>#N/A</v>
      </c>
      <c r="P4" s="119" t="str">
        <f t="shared" ref="P4:P20" si="1">P3</f>
        <v>JEE 2</v>
      </c>
      <c r="Q4" s="119" t="str">
        <f t="shared" ref="Q4:Q20" si="2">J4</f>
        <v>P3: Antimicrobial Resistance</v>
      </c>
      <c r="R4" s="120">
        <f>COUNTA(Table145[[#This Row],[indicator 1]:[indicator 6]])</f>
        <v>4</v>
      </c>
      <c r="S4" s="119" t="str">
        <f>AA6</f>
        <v>P.3.1 Antimicrobial resistance (AMR) detection</v>
      </c>
      <c r="T4" s="119" t="str">
        <f>AA7</f>
        <v>P.3.2 Surveillance of infections caused by AMR pathogens</v>
      </c>
      <c r="U4" s="119" t="str">
        <f>AA8</f>
        <v>P.3.3 Healthcare associated infection (HCAI) prevention and control programs</v>
      </c>
      <c r="V4" s="119" t="str">
        <f>AA9</f>
        <v>P.3.4 Antimicrobial stewardship activities</v>
      </c>
      <c r="W4" s="119"/>
      <c r="X4" s="119"/>
      <c r="Z4" s="29" t="s">
        <v>140</v>
      </c>
      <c r="AA4" s="29" t="s">
        <v>143</v>
      </c>
      <c r="AB4" s="121" t="s">
        <v>174</v>
      </c>
      <c r="AC4" s="121" t="str">
        <f>AC3</f>
        <v>P1: Legislation and Financing</v>
      </c>
      <c r="AE4" t="s">
        <v>175</v>
      </c>
      <c r="AF4" s="12">
        <v>0.5</v>
      </c>
      <c r="AK4" t="s">
        <v>176</v>
      </c>
      <c r="AO4" t="s">
        <v>177</v>
      </c>
      <c r="AP4" t="s">
        <v>109</v>
      </c>
      <c r="AQ4" s="22" t="s">
        <v>178</v>
      </c>
      <c r="AS4" t="s">
        <v>110</v>
      </c>
      <c r="AV4" s="17" t="s">
        <v>108</v>
      </c>
      <c r="AW4" s="39" t="s">
        <v>179</v>
      </c>
      <c r="AY4" s="39" t="s">
        <v>180</v>
      </c>
    </row>
    <row r="5" spans="1:54" x14ac:dyDescent="0.25">
      <c r="A5" s="130"/>
      <c r="I5" s="9" t="s">
        <v>181</v>
      </c>
      <c r="J5" s="9" t="s">
        <v>182</v>
      </c>
      <c r="K5" s="9" t="s">
        <v>183</v>
      </c>
      <c r="M5" s="118">
        <v>4</v>
      </c>
      <c r="N5" s="118" t="e">
        <f t="shared" si="0"/>
        <v>#N/A</v>
      </c>
      <c r="P5" s="119" t="str">
        <f t="shared" si="1"/>
        <v>JEE 2</v>
      </c>
      <c r="Q5" s="119" t="str">
        <f t="shared" si="2"/>
        <v>P4: Zoonotic Disease</v>
      </c>
      <c r="R5" s="120">
        <f>COUNTA(Table145[[#This Row],[indicator 1]:[indicator 6]])</f>
        <v>2</v>
      </c>
      <c r="S5" s="119" t="str">
        <f>AA10</f>
        <v>P.4.1 Surveillance systems in place for priority zoonotic diseases/pathogens</v>
      </c>
      <c r="T5" s="119" t="str">
        <f>AA11</f>
        <v>P.4.2 Veterinary or Animal Health Workforce</v>
      </c>
      <c r="U5" s="119"/>
      <c r="V5" s="119"/>
      <c r="W5" s="119"/>
      <c r="X5" s="119"/>
      <c r="Z5" s="29" t="s">
        <v>140</v>
      </c>
      <c r="AA5" s="29" t="s">
        <v>157</v>
      </c>
      <c r="AB5" s="121" t="s">
        <v>186</v>
      </c>
      <c r="AC5" s="121" t="str">
        <f>J3</f>
        <v>P2: IHR Coordination, Communication and Advocacy</v>
      </c>
      <c r="AE5" t="s">
        <v>187</v>
      </c>
      <c r="AF5" s="12">
        <v>0.75</v>
      </c>
      <c r="AQ5" s="24" t="s">
        <v>188</v>
      </c>
      <c r="AS5" t="s">
        <v>111</v>
      </c>
      <c r="AV5" s="18" t="s">
        <v>109</v>
      </c>
      <c r="AW5" s="39" t="s">
        <v>107</v>
      </c>
      <c r="AY5" s="39" t="s">
        <v>189</v>
      </c>
    </row>
    <row r="6" spans="1:54" x14ac:dyDescent="0.25">
      <c r="A6" s="130"/>
      <c r="I6" s="9" t="s">
        <v>190</v>
      </c>
      <c r="J6" s="9" t="s">
        <v>191</v>
      </c>
      <c r="K6" s="9" t="s">
        <v>192</v>
      </c>
      <c r="M6" s="118">
        <v>5</v>
      </c>
      <c r="N6" s="118" t="e">
        <f t="shared" si="0"/>
        <v>#N/A</v>
      </c>
      <c r="P6" s="119" t="str">
        <f t="shared" si="1"/>
        <v>JEE 2</v>
      </c>
      <c r="Q6" s="119" t="str">
        <f t="shared" si="2"/>
        <v>P5: Food Safety</v>
      </c>
      <c r="R6" s="120">
        <f>COUNTA(Table145[[#This Row],[indicator 1]:[indicator 6]])</f>
        <v>2</v>
      </c>
      <c r="S6" s="119" t="str">
        <f>AA12</f>
        <v>P.5.1 Surveillance systems in place for the detection and monitoring of foodborne diseases and food contamination</v>
      </c>
      <c r="T6" s="119" t="str">
        <f>AA13</f>
        <v>P.5.2 Mechanisms are established and functioning for the response and management of food safety emergencies</v>
      </c>
      <c r="U6" s="119"/>
      <c r="V6" s="119"/>
      <c r="W6" s="119"/>
      <c r="X6" s="119"/>
      <c r="Z6" s="29" t="s">
        <v>140</v>
      </c>
      <c r="AA6" s="29" t="s">
        <v>170</v>
      </c>
      <c r="AB6" s="121" t="s">
        <v>195</v>
      </c>
      <c r="AC6" s="121" t="str">
        <f>J4</f>
        <v>P3: Antimicrobial Resistance</v>
      </c>
      <c r="AE6" t="s">
        <v>196</v>
      </c>
      <c r="AF6" s="12">
        <v>1</v>
      </c>
      <c r="AQ6" s="23" t="s">
        <v>197</v>
      </c>
      <c r="AV6" s="19" t="s">
        <v>198</v>
      </c>
      <c r="AW6" s="39" t="s">
        <v>199</v>
      </c>
      <c r="AY6" s="39" t="s">
        <v>200</v>
      </c>
    </row>
    <row r="7" spans="1:54" x14ac:dyDescent="0.25">
      <c r="A7" s="130"/>
      <c r="I7" s="9" t="s">
        <v>201</v>
      </c>
      <c r="J7" s="9" t="s">
        <v>202</v>
      </c>
      <c r="K7" s="9" t="s">
        <v>203</v>
      </c>
      <c r="M7" s="118">
        <v>6</v>
      </c>
      <c r="N7" s="118" t="e">
        <f t="shared" si="0"/>
        <v>#N/A</v>
      </c>
      <c r="P7" s="119" t="str">
        <f t="shared" si="1"/>
        <v>JEE 2</v>
      </c>
      <c r="Q7" s="119" t="str">
        <f t="shared" si="2"/>
        <v>P6: Biosafety and Biosecurity</v>
      </c>
      <c r="R7" s="120">
        <f>COUNTA(Table145[[#This Row],[indicator 1]:[indicator 6]])</f>
        <v>2</v>
      </c>
      <c r="S7" s="119" t="str">
        <f>AA14</f>
        <v>P.6.1 Whole-of-Government biosafety and biosecurity system is in place for human, animal, and agriculture</v>
      </c>
      <c r="T7" s="119" t="str">
        <f>AA15</f>
        <v>P.6.2 Biosafety and biosecurity training and practices</v>
      </c>
      <c r="U7" s="119"/>
      <c r="V7" s="119"/>
      <c r="W7" s="119"/>
      <c r="X7" s="119"/>
      <c r="Z7" s="29" t="s">
        <v>140</v>
      </c>
      <c r="AA7" s="29" t="s">
        <v>171</v>
      </c>
      <c r="AB7" s="121" t="s">
        <v>206</v>
      </c>
      <c r="AC7" s="121" t="str">
        <f>AC6</f>
        <v>P3: Antimicrobial Resistance</v>
      </c>
      <c r="AW7" s="39" t="s">
        <v>207</v>
      </c>
      <c r="AY7" s="39" t="s">
        <v>208</v>
      </c>
    </row>
    <row r="8" spans="1:54" x14ac:dyDescent="0.25">
      <c r="A8" s="130"/>
      <c r="I8" s="9" t="s">
        <v>209</v>
      </c>
      <c r="J8" s="9" t="s">
        <v>210</v>
      </c>
      <c r="K8" s="9" t="s">
        <v>211</v>
      </c>
      <c r="M8" s="118">
        <v>7</v>
      </c>
      <c r="N8" s="118" t="e">
        <f t="shared" si="0"/>
        <v>#N/A</v>
      </c>
      <c r="P8" s="119" t="str">
        <f t="shared" si="1"/>
        <v>JEE 2</v>
      </c>
      <c r="Q8" s="119" t="str">
        <f t="shared" si="2"/>
        <v>P7: Immunization</v>
      </c>
      <c r="R8" s="120">
        <f>COUNTA(Table145[[#This Row],[indicator 1]:[indicator 6]])</f>
        <v>2</v>
      </c>
      <c r="S8" s="119" t="str">
        <f>AA16</f>
        <v>P.7.1 Vaccine coverage (measles) as part of national program</v>
      </c>
      <c r="T8" s="119" t="str">
        <f>AA17</f>
        <v>P.7.2 National vaccine access and delivery</v>
      </c>
      <c r="U8" s="119"/>
      <c r="V8" s="119"/>
      <c r="W8" s="119"/>
      <c r="X8" s="119"/>
      <c r="Z8" s="29" t="s">
        <v>140</v>
      </c>
      <c r="AA8" s="29" t="s">
        <v>172</v>
      </c>
      <c r="AB8" s="121" t="s">
        <v>214</v>
      </c>
      <c r="AC8" s="121" t="str">
        <f>AC7</f>
        <v>P3: Antimicrobial Resistance</v>
      </c>
      <c r="AW8" s="39" t="s">
        <v>215</v>
      </c>
      <c r="AY8" s="39" t="s">
        <v>216</v>
      </c>
    </row>
    <row r="9" spans="1:54" x14ac:dyDescent="0.25">
      <c r="A9" s="130"/>
      <c r="I9" s="9" t="s">
        <v>217</v>
      </c>
      <c r="J9" s="9" t="s">
        <v>218</v>
      </c>
      <c r="K9" s="9" t="s">
        <v>219</v>
      </c>
      <c r="M9" s="118">
        <v>8</v>
      </c>
      <c r="N9" s="118" t="e">
        <f t="shared" si="0"/>
        <v>#N/A</v>
      </c>
      <c r="P9" s="119" t="str">
        <f t="shared" si="1"/>
        <v>JEE 2</v>
      </c>
      <c r="Q9" s="119" t="str">
        <f t="shared" si="2"/>
        <v>P8: National Laboratory System</v>
      </c>
      <c r="R9" s="120">
        <f>COUNTA(Table145[[#This Row],[indicator 1]:[indicator 6]])</f>
        <v>4</v>
      </c>
      <c r="S9" s="119" t="str">
        <f>AA18</f>
        <v>D.1.1 Laboratory testing for detection of priority diseases</v>
      </c>
      <c r="T9" s="119" t="str">
        <f>AA19</f>
        <v>D.1.2 Specimen referral and transport system</v>
      </c>
      <c r="U9" s="119" t="str">
        <f>AA20</f>
        <v>D.1.3 Effective National Diagnostic Network</v>
      </c>
      <c r="V9" s="119" t="str">
        <f>AA21</f>
        <v>D.1.4 Laboratory Quality System</v>
      </c>
      <c r="W9" s="119"/>
      <c r="X9" s="119"/>
      <c r="Z9" s="29" t="s">
        <v>140</v>
      </c>
      <c r="AA9" s="29" t="s">
        <v>173</v>
      </c>
      <c r="AB9" s="121" t="s">
        <v>223</v>
      </c>
      <c r="AC9" s="121" t="str">
        <f>AC8</f>
        <v>P3: Antimicrobial Resistance</v>
      </c>
      <c r="AW9" s="39" t="s">
        <v>224</v>
      </c>
      <c r="AY9" s="39" t="s">
        <v>225</v>
      </c>
    </row>
    <row r="10" spans="1:54" x14ac:dyDescent="0.25">
      <c r="A10" s="130"/>
      <c r="I10" s="9" t="s">
        <v>226</v>
      </c>
      <c r="J10" s="9" t="s">
        <v>227</v>
      </c>
      <c r="K10" s="9" t="s">
        <v>228</v>
      </c>
      <c r="M10" s="118">
        <v>9</v>
      </c>
      <c r="N10" s="118" t="e">
        <f t="shared" si="0"/>
        <v>#N/A</v>
      </c>
      <c r="P10" s="119" t="str">
        <f t="shared" si="1"/>
        <v>JEE 2</v>
      </c>
      <c r="Q10" s="119" t="str">
        <f t="shared" si="2"/>
        <v>P9: Real-Time Surveillance</v>
      </c>
      <c r="R10" s="120">
        <f>COUNTA(Table145[[#This Row],[indicator 1]:[indicator 6]])</f>
        <v>3</v>
      </c>
      <c r="S10" s="119" t="str">
        <f>AA22</f>
        <v>D.2.1 Indicator and event based surveillance systems</v>
      </c>
      <c r="T10" s="119" t="str">
        <f>AA23</f>
        <v>D.2.2 Inter-operable, interconnected, electronic real-time reporting system</v>
      </c>
      <c r="U10" s="119" t="str">
        <f>AA24</f>
        <v>D.2.3 Analysis of surveillance data</v>
      </c>
      <c r="V10" s="119"/>
      <c r="W10" s="119"/>
      <c r="X10" s="119"/>
      <c r="Z10" s="29" t="s">
        <v>140</v>
      </c>
      <c r="AA10" s="29" t="s">
        <v>184</v>
      </c>
      <c r="AB10" s="121" t="s">
        <v>232</v>
      </c>
      <c r="AC10" s="121" t="str">
        <f>J5</f>
        <v>P4: Zoonotic Disease</v>
      </c>
      <c r="AW10" s="39" t="s">
        <v>233</v>
      </c>
      <c r="AY10" s="39" t="s">
        <v>234</v>
      </c>
    </row>
    <row r="11" spans="1:54" x14ac:dyDescent="0.25">
      <c r="A11" s="130"/>
      <c r="I11" s="9" t="s">
        <v>235</v>
      </c>
      <c r="J11" s="9" t="s">
        <v>236</v>
      </c>
      <c r="K11" s="9" t="s">
        <v>237</v>
      </c>
      <c r="M11" s="118">
        <v>10</v>
      </c>
      <c r="N11" s="118" t="e">
        <f t="shared" si="0"/>
        <v>#N/A</v>
      </c>
      <c r="P11" s="119" t="str">
        <f t="shared" si="1"/>
        <v>JEE 2</v>
      </c>
      <c r="Q11" s="119" t="str">
        <f t="shared" si="2"/>
        <v>P10: Reporting</v>
      </c>
      <c r="R11" s="120">
        <f>COUNTA(Table145[[#This Row],[indicator 1]:[indicator 6]])</f>
        <v>2</v>
      </c>
      <c r="S11" s="119" t="str">
        <f>AA25</f>
        <v>D.3.1 System for efficient reporting to WHO, FAO and OIE</v>
      </c>
      <c r="T11" s="119" t="str">
        <f>AA26</f>
        <v>D.3.2 Reporting network and protocols in country</v>
      </c>
      <c r="U11" s="119"/>
      <c r="V11" s="119"/>
      <c r="W11" s="119"/>
      <c r="X11" s="119"/>
      <c r="Z11" s="29" t="s">
        <v>140</v>
      </c>
      <c r="AA11" s="29" t="s">
        <v>185</v>
      </c>
      <c r="AB11" s="121" t="s">
        <v>240</v>
      </c>
      <c r="AC11" s="121" t="str">
        <f>AC10</f>
        <v>P4: Zoonotic Disease</v>
      </c>
      <c r="AY11" s="39" t="s">
        <v>241</v>
      </c>
    </row>
    <row r="12" spans="1:54" ht="15.75" thickBot="1" x14ac:dyDescent="0.3">
      <c r="A12" s="131"/>
      <c r="I12" s="9" t="s">
        <v>242</v>
      </c>
      <c r="J12" s="9" t="s">
        <v>243</v>
      </c>
      <c r="K12" s="9" t="s">
        <v>244</v>
      </c>
      <c r="M12" s="118">
        <v>11</v>
      </c>
      <c r="N12" s="118" t="e">
        <f t="shared" si="0"/>
        <v>#N/A</v>
      </c>
      <c r="P12" s="119" t="str">
        <f t="shared" si="1"/>
        <v>JEE 2</v>
      </c>
      <c r="Q12" s="119" t="str">
        <f t="shared" si="2"/>
        <v>P11: Human Resources (Animal and human health sector)</v>
      </c>
      <c r="R12" s="120">
        <f>COUNTA(Table145[[#This Row],[indicator 1]:[indicator 6]])</f>
        <v>4</v>
      </c>
      <c r="S12" s="119" t="str">
        <f>AA27</f>
        <v>D.4.1 An up-to-date multi-sectoral workforce strategy is in place</v>
      </c>
      <c r="T12" s="119" t="str">
        <f>AA28</f>
        <v>D.4.2 Human resources are available to effectively implement IHR</v>
      </c>
      <c r="U12" s="119" t="str">
        <f>AA29</f>
        <v>D.4.3 In-service trainings are available</v>
      </c>
      <c r="V12" s="119" t="str">
        <f>AA30</f>
        <v>D.4.4 FETP or other applied epidemiology training programme in place</v>
      </c>
      <c r="W12" s="119"/>
      <c r="X12" s="119"/>
      <c r="Z12" s="29" t="s">
        <v>140</v>
      </c>
      <c r="AA12" s="29" t="s">
        <v>193</v>
      </c>
      <c r="AB12" s="121" t="s">
        <v>249</v>
      </c>
      <c r="AC12" s="121" t="str">
        <f>J6</f>
        <v>P5: Food Safety</v>
      </c>
      <c r="AR12" s="25"/>
      <c r="AY12" s="39" t="s">
        <v>250</v>
      </c>
    </row>
    <row r="13" spans="1:54" ht="15.75" thickTop="1" x14ac:dyDescent="0.25">
      <c r="I13" s="9" t="s">
        <v>251</v>
      </c>
      <c r="J13" s="9" t="s">
        <v>252</v>
      </c>
      <c r="K13" s="9" t="s">
        <v>253</v>
      </c>
      <c r="M13" s="118">
        <v>12</v>
      </c>
      <c r="N13" s="118" t="e">
        <f t="shared" si="0"/>
        <v>#N/A</v>
      </c>
      <c r="P13" s="119" t="str">
        <f t="shared" si="1"/>
        <v>JEE 2</v>
      </c>
      <c r="Q13" s="119" t="str">
        <f t="shared" si="2"/>
        <v>P12: Preparedness</v>
      </c>
      <c r="R13" s="120">
        <f>COUNTA(Table145[[#This Row],[indicator 1]:[indicator 6]])</f>
        <v>2</v>
      </c>
      <c r="S13" s="119" t="str">
        <f>AA31</f>
        <v>R.1.1 Strategic emergency risk assessments conducted and emergency resources identified and mapped</v>
      </c>
      <c r="T13" s="119" t="str">
        <f>AA32</f>
        <v>R.1.2 National multisectoral multihazard emergency preparedness measures, including emergency response plans, are developed, implemented and tested</v>
      </c>
      <c r="U13" s="119"/>
      <c r="V13" s="119"/>
      <c r="W13" s="119"/>
      <c r="X13" s="119"/>
      <c r="Z13" s="29" t="s">
        <v>140</v>
      </c>
      <c r="AA13" s="29" t="s">
        <v>194</v>
      </c>
      <c r="AB13" s="121" t="s">
        <v>254</v>
      </c>
      <c r="AC13" s="121" t="str">
        <f>AC12</f>
        <v>P5: Food Safety</v>
      </c>
      <c r="AR13" s="25"/>
      <c r="AS13" s="25"/>
      <c r="AY13" s="39" t="s">
        <v>255</v>
      </c>
    </row>
    <row r="14" spans="1:54" ht="15.75" thickBot="1" x14ac:dyDescent="0.3">
      <c r="I14" s="9" t="s">
        <v>256</v>
      </c>
      <c r="J14" s="9" t="s">
        <v>257</v>
      </c>
      <c r="K14" s="9" t="s">
        <v>258</v>
      </c>
      <c r="M14" s="118">
        <v>13</v>
      </c>
      <c r="N14" s="118" t="e">
        <f t="shared" si="0"/>
        <v>#N/A</v>
      </c>
      <c r="P14" s="119" t="str">
        <f t="shared" si="1"/>
        <v>JEE 2</v>
      </c>
      <c r="Q14" s="119" t="str">
        <f t="shared" si="2"/>
        <v>P13: Emergency Response Operations</v>
      </c>
      <c r="R14" s="120">
        <f>COUNTA(Table145[[#This Row],[indicator 1]:[indicator 6]])</f>
        <v>3</v>
      </c>
      <c r="S14" s="119" t="str">
        <f>AA33</f>
        <v>R.2.1 Capacity to Activate Emergency Operations</v>
      </c>
      <c r="T14" s="119" t="str">
        <f>AA34</f>
        <v>R.2.2 Emergency Operations Center Operating Procedures and Plans</v>
      </c>
      <c r="U14" s="119" t="str">
        <f>AA35</f>
        <v>R.2.3 Emergency Operations Program</v>
      </c>
      <c r="V14" s="119"/>
      <c r="W14" s="119"/>
      <c r="X14" s="119"/>
      <c r="Z14" s="29" t="s">
        <v>140</v>
      </c>
      <c r="AA14" s="29" t="s">
        <v>204</v>
      </c>
      <c r="AB14" s="121" t="s">
        <v>262</v>
      </c>
      <c r="AC14" s="121" t="str">
        <f>J7</f>
        <v>P6: Biosafety and Biosecurity</v>
      </c>
      <c r="AS14" s="25"/>
      <c r="AY14" s="39" t="s">
        <v>263</v>
      </c>
    </row>
    <row r="15" spans="1:54" x14ac:dyDescent="0.25">
      <c r="A15" s="132" t="s">
        <v>514</v>
      </c>
      <c r="I15" s="9" t="s">
        <v>264</v>
      </c>
      <c r="J15" s="9" t="s">
        <v>265</v>
      </c>
      <c r="K15" s="9" t="s">
        <v>266</v>
      </c>
      <c r="M15" s="118">
        <v>14</v>
      </c>
      <c r="N15" s="118" t="e">
        <f t="shared" si="0"/>
        <v>#N/A</v>
      </c>
      <c r="P15" s="119" t="str">
        <f t="shared" si="1"/>
        <v>JEE 2</v>
      </c>
      <c r="Q15" s="119" t="str">
        <f t="shared" si="2"/>
        <v>P14: Linking Public Health and Security Authorities</v>
      </c>
      <c r="R15" s="120">
        <f>COUNTA(Table145[[#This Row],[indicator 1]:[indicator 6]])</f>
        <v>1</v>
      </c>
      <c r="S15" s="119" t="str">
        <f>AA36</f>
        <v>R.3.1 Public Health and Security Authorities, (e.g. Law Enforcement, Border Control, Customs)</v>
      </c>
      <c r="T15" s="119"/>
      <c r="U15" s="119"/>
      <c r="V15" s="119"/>
      <c r="W15" s="119"/>
      <c r="X15" s="119"/>
      <c r="Z15" s="29" t="s">
        <v>140</v>
      </c>
      <c r="AA15" s="29" t="s">
        <v>205</v>
      </c>
      <c r="AB15" s="121" t="s">
        <v>268</v>
      </c>
      <c r="AC15" s="121" t="str">
        <f>AC14</f>
        <v>P6: Biosafety and Biosecurity</v>
      </c>
      <c r="AY15" s="39" t="s">
        <v>269</v>
      </c>
    </row>
    <row r="16" spans="1:54" x14ac:dyDescent="0.25">
      <c r="A16" s="133"/>
      <c r="I16" s="9" t="s">
        <v>270</v>
      </c>
      <c r="J16" s="9" t="s">
        <v>271</v>
      </c>
      <c r="K16" s="9" t="s">
        <v>272</v>
      </c>
      <c r="M16" s="118">
        <v>15</v>
      </c>
      <c r="N16" s="118" t="e">
        <f t="shared" si="0"/>
        <v>#N/A</v>
      </c>
      <c r="P16" s="119" t="str">
        <f t="shared" si="1"/>
        <v>JEE 2</v>
      </c>
      <c r="Q16" s="119" t="str">
        <f t="shared" si="2"/>
        <v>P15: Medical Countermeasures</v>
      </c>
      <c r="R16" s="120">
        <f>COUNTA(Table145[[#This Row],[indicator 1]:[indicator 6]])</f>
        <v>3</v>
      </c>
      <c r="S16" s="119" t="str">
        <f>AA37</f>
        <v>R.4.1 System is in place for sending and receiving medical countermeasures during a public health emergency</v>
      </c>
      <c r="T16" s="119" t="str">
        <f>AA38</f>
        <v>R.4.2 System is in place for sending and receiving health personnel during a public health emergency</v>
      </c>
      <c r="U16" s="119" t="str">
        <f>AA29</f>
        <v>D.4.3 In-service trainings are available</v>
      </c>
      <c r="V16" s="119"/>
      <c r="W16" s="119"/>
      <c r="X16" s="119"/>
      <c r="Z16" s="29" t="s">
        <v>140</v>
      </c>
      <c r="AA16" s="29" t="s">
        <v>212</v>
      </c>
      <c r="AB16" s="121" t="s">
        <v>276</v>
      </c>
      <c r="AC16" s="121" t="str">
        <f>J8</f>
        <v>P7: Immunization</v>
      </c>
      <c r="AY16" s="39" t="s">
        <v>277</v>
      </c>
    </row>
    <row r="17" spans="1:29" x14ac:dyDescent="0.25">
      <c r="A17" s="133"/>
      <c r="J17" s="9" t="s">
        <v>278</v>
      </c>
      <c r="K17" s="9" t="s">
        <v>279</v>
      </c>
      <c r="M17" s="118">
        <v>16</v>
      </c>
      <c r="N17" s="118" t="e">
        <f>IF(HLOOKUP(E$2,I$1:K$20,M17+1,FALSE)="","",HLOOKUP(E$2,I$1:K$20,M17+1,FALSE))</f>
        <v>#N/A</v>
      </c>
      <c r="P17" s="119" t="str">
        <f t="shared" si="1"/>
        <v>JEE 2</v>
      </c>
      <c r="Q17" s="119" t="str">
        <f t="shared" si="2"/>
        <v>P16: Risk Communication</v>
      </c>
      <c r="R17" s="120">
        <f>COUNTA(Table145[[#This Row],[indicator 1]:[indicator 6]])</f>
        <v>5</v>
      </c>
      <c r="S17" s="119" t="str">
        <f>AA40</f>
        <v>R.5.1 Risk Communication Systems (plans, mechanisms, etc.)</v>
      </c>
      <c r="T17" s="119" t="str">
        <f>AA41</f>
        <v>R.5.2 Internal and Partner Communication and Coordination</v>
      </c>
      <c r="U17" s="119" t="str">
        <f>AA42</f>
        <v>R.5.3 Public Communication</v>
      </c>
      <c r="V17" s="119" t="str">
        <f>AA43</f>
        <v>R.5.4 Communication Engagement with Affected Communities</v>
      </c>
      <c r="W17" s="119" t="s">
        <v>284</v>
      </c>
      <c r="X17" s="119"/>
      <c r="Z17" s="29" t="s">
        <v>140</v>
      </c>
      <c r="AA17" s="29" t="s">
        <v>213</v>
      </c>
      <c r="AB17" s="121" t="s">
        <v>285</v>
      </c>
      <c r="AC17" s="121" t="str">
        <f>AC16</f>
        <v>P7: Immunization</v>
      </c>
    </row>
    <row r="18" spans="1:29" x14ac:dyDescent="0.25">
      <c r="A18" s="133"/>
      <c r="J18" s="9" t="s">
        <v>286</v>
      </c>
      <c r="K18" s="9" t="s">
        <v>287</v>
      </c>
      <c r="M18" s="118">
        <v>17</v>
      </c>
      <c r="N18" s="118" t="e">
        <f t="shared" ref="N18:N20" si="3">IF(HLOOKUP(E$2,I$1:K$20,M18+1,FALSE)="","",HLOOKUP(E$2,I$1:K$20,M18+1,FALSE))</f>
        <v>#N/A</v>
      </c>
      <c r="P18" s="119" t="str">
        <f t="shared" si="1"/>
        <v>JEE 2</v>
      </c>
      <c r="Q18" s="119" t="str">
        <f t="shared" si="2"/>
        <v>P17: Events Points of Entry (PoEs)</v>
      </c>
      <c r="R18" s="120">
        <f>COUNTA(Table145[[#This Row],[indicator 1]:[indicator 6]])</f>
        <v>2</v>
      </c>
      <c r="S18" s="119" t="str">
        <f>AA45</f>
        <v>PoE.1 Routine capacities are established at PoE</v>
      </c>
      <c r="T18" s="119" t="str">
        <f>AA46</f>
        <v>PoE.2 Effective Public Health Response at Points of Entry</v>
      </c>
      <c r="U18" s="119"/>
      <c r="V18" s="119"/>
      <c r="W18" s="119"/>
      <c r="X18" s="119"/>
      <c r="Z18" s="29" t="s">
        <v>140</v>
      </c>
      <c r="AA18" s="29" t="s">
        <v>220</v>
      </c>
      <c r="AB18" s="121" t="s">
        <v>290</v>
      </c>
      <c r="AC18" s="121" t="str">
        <f>J9</f>
        <v>P8: National Laboratory System</v>
      </c>
    </row>
    <row r="19" spans="1:29" ht="15.75" thickBot="1" x14ac:dyDescent="0.3">
      <c r="A19" s="134"/>
      <c r="J19" s="9" t="s">
        <v>291</v>
      </c>
      <c r="K19" s="9" t="s">
        <v>292</v>
      </c>
      <c r="M19" s="118">
        <v>18</v>
      </c>
      <c r="N19" s="118" t="e">
        <f t="shared" si="3"/>
        <v>#N/A</v>
      </c>
      <c r="P19" s="119" t="str">
        <f t="shared" si="1"/>
        <v>JEE 2</v>
      </c>
      <c r="Q19" s="119" t="str">
        <f t="shared" si="2"/>
        <v>P18: Chemical Events</v>
      </c>
      <c r="R19" s="120">
        <f>COUNTA(Table145[[#This Row],[indicator 1]:[indicator 6]])</f>
        <v>2</v>
      </c>
      <c r="S19" s="119" t="str">
        <f>AA47</f>
        <v>CE.1 Mechanisms are established and functioning for detecting and responding to chemical events or emergencies</v>
      </c>
      <c r="T19" s="119" t="str">
        <f>AA48</f>
        <v>CE.2 Enabling environment is in place for management of chemical Events</v>
      </c>
      <c r="U19" s="119"/>
      <c r="V19" s="119"/>
      <c r="W19" s="119"/>
      <c r="X19" s="119"/>
      <c r="Z19" s="29" t="s">
        <v>140</v>
      </c>
      <c r="AA19" s="29" t="s">
        <v>221</v>
      </c>
      <c r="AB19" s="121" t="s">
        <v>295</v>
      </c>
      <c r="AC19" s="121" t="str">
        <f>AC18</f>
        <v>P8: National Laboratory System</v>
      </c>
    </row>
    <row r="20" spans="1:29" x14ac:dyDescent="0.25">
      <c r="J20" s="9" t="s">
        <v>296</v>
      </c>
      <c r="K20" s="9" t="s">
        <v>297</v>
      </c>
      <c r="M20" s="118">
        <v>19</v>
      </c>
      <c r="N20" s="118" t="e">
        <f t="shared" si="3"/>
        <v>#N/A</v>
      </c>
      <c r="P20" s="119" t="str">
        <f t="shared" si="1"/>
        <v>JEE 2</v>
      </c>
      <c r="Q20" s="119" t="str">
        <f t="shared" si="2"/>
        <v>P19: Radiation Emergencies</v>
      </c>
      <c r="R20" s="120">
        <f>COUNTA(Table145[[#This Row],[indicator 1]:[indicator 6]])</f>
        <v>2</v>
      </c>
      <c r="S20" s="119" t="str">
        <f>AA49</f>
        <v>RE.1 Mechanisms are established and functioning for detecting and responding to radiological and nuclear emergencies.</v>
      </c>
      <c r="T20" s="119" t="str">
        <f>AA50</f>
        <v>RE.2 Enabling environment is in place for management of Radiation Emergencies</v>
      </c>
      <c r="U20" s="119"/>
      <c r="V20" s="119"/>
      <c r="W20" s="119"/>
      <c r="X20" s="119"/>
      <c r="Z20" s="29" t="s">
        <v>140</v>
      </c>
      <c r="AA20" s="29" t="s">
        <v>522</v>
      </c>
      <c r="AB20" s="121" t="s">
        <v>300</v>
      </c>
      <c r="AC20" s="121" t="str">
        <f>AC19</f>
        <v>P8: National Laboratory System</v>
      </c>
    </row>
    <row r="21" spans="1:29" x14ac:dyDescent="0.25">
      <c r="P21" s="119" t="str">
        <f>D4</f>
        <v>JEE 3</v>
      </c>
      <c r="Q21" s="119" t="str">
        <f>K2</f>
        <v>P1. Legal instruments</v>
      </c>
      <c r="R21" s="120">
        <f>COUNTA(Table145[[#This Row],[indicator 1]:[indicator 6]])</f>
        <v>2</v>
      </c>
      <c r="S21" s="119" t="s">
        <v>301</v>
      </c>
      <c r="T21" s="119" t="s">
        <v>302</v>
      </c>
      <c r="U21" s="119"/>
      <c r="V21" s="119"/>
      <c r="W21" s="119"/>
      <c r="X21" s="119"/>
      <c r="Z21" s="29" t="s">
        <v>140</v>
      </c>
      <c r="AA21" s="29" t="s">
        <v>222</v>
      </c>
      <c r="AB21" s="121" t="s">
        <v>303</v>
      </c>
      <c r="AC21" s="121" t="str">
        <f>AC20</f>
        <v>P8: National Laboratory System</v>
      </c>
    </row>
    <row r="22" spans="1:29" x14ac:dyDescent="0.25">
      <c r="P22" s="119" t="str">
        <f>P21</f>
        <v>JEE 3</v>
      </c>
      <c r="Q22" s="119" t="str">
        <f t="shared" ref="Q22:Q39" si="4">K3</f>
        <v>P2. Financing</v>
      </c>
      <c r="R22" s="120">
        <f>COUNTA(Table145[[#This Row],[indicator 1]:[indicator 6]])</f>
        <v>2</v>
      </c>
      <c r="S22" s="119" t="str">
        <f>AA53</f>
        <v>P2.1. Financing for IHR implementation</v>
      </c>
      <c r="T22" s="119" t="str">
        <f>AA54</f>
        <v>P2.2. Financing for public health emergency response</v>
      </c>
      <c r="U22" s="119"/>
      <c r="V22" s="119"/>
      <c r="W22" s="119"/>
      <c r="X22" s="119"/>
      <c r="Z22" s="29" t="s">
        <v>140</v>
      </c>
      <c r="AA22" s="29" t="s">
        <v>229</v>
      </c>
      <c r="AB22" s="121" t="s">
        <v>306</v>
      </c>
      <c r="AC22" s="121" t="str">
        <f>J10</f>
        <v>P9: Real-Time Surveillance</v>
      </c>
    </row>
    <row r="23" spans="1:29" x14ac:dyDescent="0.25">
      <c r="P23" s="119" t="str">
        <f t="shared" ref="P23:P39" si="5">P22</f>
        <v>JEE 3</v>
      </c>
      <c r="Q23" s="119" t="str">
        <f t="shared" si="4"/>
        <v>P3. IHR coordination, National IHR Focal Point functions and advocacy</v>
      </c>
      <c r="R23" s="120">
        <f>COUNTA(Table145[[#This Row],[indicator 1]:[indicator 6]])</f>
        <v>3</v>
      </c>
      <c r="S23" s="119" t="str">
        <f>AA55</f>
        <v>P3.1. National IHR Focal Point functions</v>
      </c>
      <c r="T23" s="119" t="str">
        <f>AA56</f>
        <v>P3.2. Multisectoral coordination mechanisms</v>
      </c>
      <c r="U23" s="119" t="str">
        <f>AA57</f>
        <v>P3.3. Strategic planning for IHR, preparedness or health security</v>
      </c>
      <c r="V23" s="119"/>
      <c r="W23" s="119"/>
      <c r="X23" s="119"/>
      <c r="Z23" s="29" t="s">
        <v>140</v>
      </c>
      <c r="AA23" s="29" t="s">
        <v>230</v>
      </c>
      <c r="AB23" s="121" t="s">
        <v>310</v>
      </c>
      <c r="AC23" s="121" t="str">
        <f>AC22</f>
        <v>P9: Real-Time Surveillance</v>
      </c>
    </row>
    <row r="24" spans="1:29" x14ac:dyDescent="0.25">
      <c r="P24" s="119" t="str">
        <f t="shared" si="5"/>
        <v>JEE 3</v>
      </c>
      <c r="Q24" s="119" t="str">
        <f t="shared" si="4"/>
        <v>P4. Antimicrobial resistance (AMR)</v>
      </c>
      <c r="R24" s="120">
        <f>COUNTA(Table145[[#This Row],[indicator 1]:[indicator 6]])</f>
        <v>5</v>
      </c>
      <c r="S24" s="119" t="str">
        <f>AA58</f>
        <v>P4.1. Multisectoral coordination on AMR</v>
      </c>
      <c r="T24" s="119" t="str">
        <f>AA59</f>
        <v>P4.2. Surveillance of AMR</v>
      </c>
      <c r="U24" s="119" t="str">
        <f>AA60</f>
        <v>P4.3. Prevention of MDRO</v>
      </c>
      <c r="V24" s="119" t="str">
        <f>AA61</f>
        <v>P4.4. Optimal use of antimicrobial medicines in human health</v>
      </c>
      <c r="W24" s="119" t="str">
        <f>AA62</f>
        <v>P4.5. Optimal use of antimicrobial medicines in animal health and agriculture</v>
      </c>
      <c r="X24" s="119"/>
      <c r="Z24" s="29" t="s">
        <v>140</v>
      </c>
      <c r="AA24" s="29" t="s">
        <v>231</v>
      </c>
      <c r="AB24" s="121" t="s">
        <v>316</v>
      </c>
      <c r="AC24" s="121" t="str">
        <f>AC23</f>
        <v>P9: Real-Time Surveillance</v>
      </c>
    </row>
    <row r="25" spans="1:29" x14ac:dyDescent="0.25">
      <c r="P25" s="119" t="str">
        <f t="shared" si="5"/>
        <v>JEE 3</v>
      </c>
      <c r="Q25" s="119" t="str">
        <f t="shared" si="4"/>
        <v>P5. Zoonotic disease</v>
      </c>
      <c r="R25" s="120">
        <f>COUNTA(Table145[[#This Row],[indicator 1]:[indicator 6]])</f>
        <v>3</v>
      </c>
      <c r="S25" s="119" t="str">
        <f>AA63</f>
        <v>P5.1. Surveillance of zoonotic diseases</v>
      </c>
      <c r="T25" s="119" t="str">
        <f>AA64</f>
        <v>P5.2. Response to zoonotic diseases</v>
      </c>
      <c r="U25" s="119" t="str">
        <f>AA65</f>
        <v>P5.3. Sanitary animal production practices</v>
      </c>
      <c r="V25" s="119"/>
      <c r="W25" s="119"/>
      <c r="X25" s="119"/>
      <c r="Z25" s="29" t="s">
        <v>140</v>
      </c>
      <c r="AA25" s="29" t="s">
        <v>238</v>
      </c>
      <c r="AB25" s="121" t="s">
        <v>320</v>
      </c>
      <c r="AC25" s="121" t="str">
        <f>J11</f>
        <v>P10: Reporting</v>
      </c>
    </row>
    <row r="26" spans="1:29" x14ac:dyDescent="0.25">
      <c r="P26" s="119" t="str">
        <f t="shared" si="5"/>
        <v>JEE 3</v>
      </c>
      <c r="Q26" s="119" t="str">
        <f t="shared" si="4"/>
        <v>P6. Food safety</v>
      </c>
      <c r="R26" s="120">
        <f>COUNTA(Table145[[#This Row],[indicator 1]:[indicator 6]])</f>
        <v>2</v>
      </c>
      <c r="S26" s="119" t="str">
        <f>AA66</f>
        <v>P6.1. Surveillance of foodborne diseases and contamination</v>
      </c>
      <c r="T26" s="119" t="str">
        <f>AA67</f>
        <v>P6.2. Response and management of food safety emergencies</v>
      </c>
      <c r="U26" s="119"/>
      <c r="V26" s="119"/>
      <c r="W26" s="119"/>
      <c r="X26" s="119"/>
      <c r="Z26" s="29" t="s">
        <v>140</v>
      </c>
      <c r="AA26" s="29" t="s">
        <v>239</v>
      </c>
      <c r="AB26" s="121" t="s">
        <v>323</v>
      </c>
      <c r="AC26" s="121" t="str">
        <f>AC25</f>
        <v>P10: Reporting</v>
      </c>
    </row>
    <row r="27" spans="1:29" x14ac:dyDescent="0.25">
      <c r="P27" s="119" t="str">
        <f t="shared" si="5"/>
        <v>JEE 3</v>
      </c>
      <c r="Q27" s="119" t="str">
        <f t="shared" si="4"/>
        <v>P7. Biosafety and biosecurity</v>
      </c>
      <c r="R27" s="120">
        <f>COUNTA(Table145[[#This Row],[indicator 1]:[indicator 6]])</f>
        <v>2</v>
      </c>
      <c r="S27" s="119" t="str">
        <f>AA68</f>
        <v>P7.1. Whole-of-government biosafety and biosecurity system is in place for human, animal and agriculture facilities</v>
      </c>
      <c r="T27" s="119" t="str">
        <f>AA69</f>
        <v>P7.2. Biosafety and biosecurity training and practices in all relevant sectors (including human, animal and agriculture)</v>
      </c>
      <c r="U27" s="119"/>
      <c r="V27" s="119"/>
      <c r="W27" s="119"/>
      <c r="X27" s="119"/>
      <c r="Z27" s="29" t="s">
        <v>140</v>
      </c>
      <c r="AA27" s="29" t="s">
        <v>245</v>
      </c>
      <c r="AB27" s="121" t="s">
        <v>326</v>
      </c>
      <c r="AC27" s="121" t="str">
        <f>J12</f>
        <v>P11: Human Resources (Animal and human health sector)</v>
      </c>
    </row>
    <row r="28" spans="1:29" x14ac:dyDescent="0.25">
      <c r="P28" s="119" t="str">
        <f t="shared" si="5"/>
        <v>JEE 3</v>
      </c>
      <c r="Q28" s="119" t="str">
        <f t="shared" si="4"/>
        <v>P8. Immunization</v>
      </c>
      <c r="R28" s="120">
        <f>COUNTA(Table145[[#This Row],[indicator 1]:[indicator 6]])</f>
        <v>3</v>
      </c>
      <c r="S28" s="119" t="str">
        <f>AA70</f>
        <v>P8.1. Vaccine coverage (measles) as part of national programme</v>
      </c>
      <c r="T28" s="119" t="str">
        <f>AA71</f>
        <v>P8.2. National vaccine access and delivery</v>
      </c>
      <c r="U28" s="119" t="str">
        <f>AA72</f>
        <v>P8.3. Mass vaccination for epidemics of VPDs</v>
      </c>
      <c r="V28" s="119"/>
      <c r="W28" s="119"/>
      <c r="X28" s="119"/>
      <c r="Z28" s="29" t="s">
        <v>140</v>
      </c>
      <c r="AA28" s="29" t="s">
        <v>246</v>
      </c>
      <c r="AB28" s="121" t="s">
        <v>330</v>
      </c>
      <c r="AC28" s="121" t="str">
        <f>J12</f>
        <v>P11: Human Resources (Animal and human health sector)</v>
      </c>
    </row>
    <row r="29" spans="1:29" x14ac:dyDescent="0.25">
      <c r="P29" s="119" t="str">
        <f t="shared" si="5"/>
        <v>JEE 3</v>
      </c>
      <c r="Q29" s="119" t="str">
        <f t="shared" si="4"/>
        <v>D1. National laboratory systems laboratory</v>
      </c>
      <c r="R29" s="120">
        <f>COUNTA(Table145[[#This Row],[indicator 1]:[indicator 6]])</f>
        <v>4</v>
      </c>
      <c r="S29" s="119" t="str">
        <f>AA73</f>
        <v>D1.1. Specimen referral and transport system</v>
      </c>
      <c r="T29" s="119" t="str">
        <f>AA74</f>
        <v>D1.2. Laboratory quality system</v>
      </c>
      <c r="U29" s="119" t="str">
        <f>AA75</f>
        <v>D1.3. Laboratory testing capacity modalities</v>
      </c>
      <c r="V29" s="119" t="str">
        <f>AA76</f>
        <v>D1.4. Effective national diagnostic network</v>
      </c>
      <c r="W29" s="119"/>
      <c r="X29" s="119"/>
      <c r="Z29" s="29" t="s">
        <v>140</v>
      </c>
      <c r="AA29" s="29" t="s">
        <v>247</v>
      </c>
      <c r="AB29" s="121" t="s">
        <v>335</v>
      </c>
      <c r="AC29" s="121" t="str">
        <f>J12</f>
        <v>P11: Human Resources (Animal and human health sector)</v>
      </c>
    </row>
    <row r="30" spans="1:29" x14ac:dyDescent="0.25">
      <c r="P30" s="119" t="str">
        <f t="shared" si="5"/>
        <v>JEE 3</v>
      </c>
      <c r="Q30" s="119" t="str">
        <f t="shared" si="4"/>
        <v>D2. Surveillance</v>
      </c>
      <c r="R30" s="120">
        <f>COUNTA(Table145[[#This Row],[indicator 1]:[indicator 6]])</f>
        <v>3</v>
      </c>
      <c r="S30" s="119" t="str">
        <f>AA77</f>
        <v>D2.1. Early warning surveillance function</v>
      </c>
      <c r="T30" s="119" t="str">
        <f>AA78</f>
        <v>D2.2. Event verification and investigation</v>
      </c>
      <c r="U30" s="119" t="str">
        <f>AA79</f>
        <v>D2.3. Analysis and information sharing</v>
      </c>
      <c r="V30" s="119"/>
      <c r="W30" s="119"/>
      <c r="X30" s="119"/>
      <c r="Z30" s="29" t="s">
        <v>140</v>
      </c>
      <c r="AA30" s="29" t="s">
        <v>248</v>
      </c>
      <c r="AB30" s="121" t="s">
        <v>339</v>
      </c>
      <c r="AC30" s="121" t="str">
        <f>J12</f>
        <v>P11: Human Resources (Animal and human health sector)</v>
      </c>
    </row>
    <row r="31" spans="1:29" x14ac:dyDescent="0.25">
      <c r="P31" s="119" t="str">
        <f t="shared" si="5"/>
        <v>JEE 3</v>
      </c>
      <c r="Q31" s="119" t="str">
        <f t="shared" si="4"/>
        <v>D3. Human resources</v>
      </c>
      <c r="R31" s="120">
        <f>COUNTA(Table145[[#This Row],[indicator 1]:[indicator 6]])</f>
        <v>4</v>
      </c>
      <c r="S31" s="119" t="str">
        <f>AA80</f>
        <v>D3.1. Multisectoral workforce strategy</v>
      </c>
      <c r="T31" s="119" t="str">
        <f>AA81</f>
        <v>D3.2. Human resources for implementation of IHR</v>
      </c>
      <c r="U31" s="119" t="str">
        <f>AA82</f>
        <v>D3.3. Workforce training</v>
      </c>
      <c r="V31" s="119" t="str">
        <f>AA83</f>
        <v>D3.4. Workforce surge during a public health event</v>
      </c>
      <c r="W31" s="119"/>
      <c r="X31" s="119"/>
      <c r="Z31" s="29" t="s">
        <v>140</v>
      </c>
      <c r="AA31" s="29" t="s">
        <v>524</v>
      </c>
      <c r="AB31" s="121" t="s">
        <v>344</v>
      </c>
      <c r="AC31" s="121" t="str">
        <f>J13</f>
        <v>P12: Preparedness</v>
      </c>
    </row>
    <row r="32" spans="1:29" x14ac:dyDescent="0.25">
      <c r="P32" s="119" t="str">
        <f t="shared" si="5"/>
        <v>JEE 3</v>
      </c>
      <c r="Q32" s="119" t="str">
        <f t="shared" si="4"/>
        <v>R1. Health emergency management</v>
      </c>
      <c r="R32" s="120">
        <f>COUNTA(Table145[[#This Row],[indicator 1]:[indicator 6]])</f>
        <v>6</v>
      </c>
      <c r="S32" s="119" t="str">
        <f>AA84</f>
        <v>R1.1. Emergency risk assessment and readiness</v>
      </c>
      <c r="T32" s="119" t="str">
        <f>AA85</f>
        <v>R1.2. Public health emergency operations centre (PHEOC)</v>
      </c>
      <c r="U32" s="119" t="str">
        <f>AA86</f>
        <v>R1.3. Management of health emergency response</v>
      </c>
      <c r="V32" s="119" t="str">
        <f>AA87</f>
        <v>R1.4. Activation and coordination of health personnel in a public health emergency</v>
      </c>
      <c r="W32" s="119" t="s">
        <v>349</v>
      </c>
      <c r="X32" s="119" t="s">
        <v>350</v>
      </c>
      <c r="Z32" s="29" t="s">
        <v>140</v>
      </c>
      <c r="AA32" s="127" t="s">
        <v>523</v>
      </c>
      <c r="AB32" s="121" t="s">
        <v>351</v>
      </c>
      <c r="AC32" s="121" t="str">
        <f>AC31</f>
        <v>P12: Preparedness</v>
      </c>
    </row>
    <row r="33" spans="16:29" x14ac:dyDescent="0.25">
      <c r="P33" s="119" t="str">
        <f t="shared" si="5"/>
        <v>JEE 3</v>
      </c>
      <c r="Q33" s="119" t="str">
        <f t="shared" si="4"/>
        <v>R2. Linking public health and security authorities</v>
      </c>
      <c r="R33" s="120">
        <f>COUNTA(Table145[[#This Row],[indicator 1]:[indicator 6]])</f>
        <v>1</v>
      </c>
      <c r="S33" s="119" t="str">
        <f>AA90</f>
        <v>R2.1. Public health and security authorities (e.g. law enforcement, border control, customs) are linked during a suspect or confirmed biological, chemical or radiological event</v>
      </c>
      <c r="T33" s="119"/>
      <c r="U33" s="119"/>
      <c r="V33" s="119"/>
      <c r="W33" s="119"/>
      <c r="X33" s="119"/>
      <c r="Z33" s="29" t="s">
        <v>140</v>
      </c>
      <c r="AA33" s="29" t="s">
        <v>259</v>
      </c>
      <c r="AB33" s="121" t="s">
        <v>353</v>
      </c>
      <c r="AC33" s="121" t="str">
        <f>J14</f>
        <v>P13: Emergency Response Operations</v>
      </c>
    </row>
    <row r="34" spans="16:29" x14ac:dyDescent="0.25">
      <c r="P34" s="119" t="str">
        <f t="shared" si="5"/>
        <v>JEE 3</v>
      </c>
      <c r="Q34" s="119" t="str">
        <f t="shared" si="4"/>
        <v>R3. Health services provision</v>
      </c>
      <c r="R34" s="120">
        <f>COUNTA(Table145[[#This Row],[indicator 1]:[indicator 6]])</f>
        <v>3</v>
      </c>
      <c r="S34" s="119" t="str">
        <f>AA91</f>
        <v>R3.1. Case management</v>
      </c>
      <c r="T34" s="119" t="str">
        <f>AA92</f>
        <v>R3.2. Utilization of health services</v>
      </c>
      <c r="U34" s="119" t="str">
        <f>AA92</f>
        <v>R3.2. Utilization of health services</v>
      </c>
      <c r="V34" s="119"/>
      <c r="W34" s="119"/>
      <c r="X34" s="119"/>
      <c r="Z34" s="29" t="s">
        <v>140</v>
      </c>
      <c r="AA34" s="29" t="s">
        <v>260</v>
      </c>
      <c r="AB34" s="121" t="s">
        <v>357</v>
      </c>
      <c r="AC34" s="121" t="str">
        <f>J14</f>
        <v>P13: Emergency Response Operations</v>
      </c>
    </row>
    <row r="35" spans="16:29" x14ac:dyDescent="0.25">
      <c r="P35" s="119" t="str">
        <f t="shared" si="5"/>
        <v>JEE 3</v>
      </c>
      <c r="Q35" s="119" t="str">
        <f t="shared" si="4"/>
        <v>R4. Infection prevention and control (IPC)</v>
      </c>
      <c r="R35" s="120">
        <f>COUNTA(Table145[[#This Row],[indicator 1]:[indicator 6]])</f>
        <v>3</v>
      </c>
      <c r="S35" s="119" t="str">
        <f>AA94</f>
        <v>R4.1. IPC programmes</v>
      </c>
      <c r="T35" s="119" t="str">
        <f>AA95</f>
        <v>R4.2. HCAI surveillance</v>
      </c>
      <c r="U35" s="119" t="str">
        <f>AA96</f>
        <v>R4.3. Safe environment in health facilities</v>
      </c>
      <c r="V35" s="119"/>
      <c r="W35" s="119"/>
      <c r="X35" s="119"/>
      <c r="Z35" s="29" t="s">
        <v>140</v>
      </c>
      <c r="AA35" s="29" t="s">
        <v>261</v>
      </c>
      <c r="AB35" s="121" t="s">
        <v>361</v>
      </c>
      <c r="AC35" s="121" t="str">
        <f>J14</f>
        <v>P13: Emergency Response Operations</v>
      </c>
    </row>
    <row r="36" spans="16:29" x14ac:dyDescent="0.25">
      <c r="P36" s="119" t="str">
        <f t="shared" si="5"/>
        <v>JEE 3</v>
      </c>
      <c r="Q36" s="119" t="str">
        <f t="shared" si="4"/>
        <v>R5. Risk communication and community engagement (RCCE)</v>
      </c>
      <c r="R36" s="120">
        <f>COUNTA(Table145[[#This Row],[indicator 1]:[indicator 6]])</f>
        <v>3</v>
      </c>
      <c r="S36" s="119" t="str">
        <f>AA97</f>
        <v>R5.1. RCCE systems for emergencies</v>
      </c>
      <c r="T36" s="119" t="str">
        <f>AA98</f>
        <v>R5.2 Risk communication</v>
      </c>
      <c r="U36" s="119" t="str">
        <f>AA99</f>
        <v>R5.3. Community engagement</v>
      </c>
      <c r="V36" s="119"/>
      <c r="W36" s="119"/>
      <c r="X36" s="119"/>
      <c r="Z36" s="29" t="s">
        <v>140</v>
      </c>
      <c r="AA36" s="29" t="s">
        <v>267</v>
      </c>
      <c r="AB36" s="121" t="s">
        <v>365</v>
      </c>
      <c r="AC36" s="121" t="str">
        <f>J15</f>
        <v>P14: Linking Public Health and Security Authorities</v>
      </c>
    </row>
    <row r="37" spans="16:29" x14ac:dyDescent="0.25">
      <c r="P37" s="119" t="str">
        <f t="shared" si="5"/>
        <v>JEE 3</v>
      </c>
      <c r="Q37" s="119" t="str">
        <f t="shared" si="4"/>
        <v>PoE. PoEs and border health</v>
      </c>
      <c r="R37" s="120">
        <f>COUNTA(Table145[[#This Row],[indicator 1]:[indicator 6]])</f>
        <v>3</v>
      </c>
      <c r="S37" s="119" t="str">
        <f>AA100</f>
        <v>PoE1. Core capacity requirements at all times for PoEs (airports, ports and ground crossings)</v>
      </c>
      <c r="T37" s="119" t="str">
        <f>AA101</f>
        <v>PoE2. Public health response at PoEs</v>
      </c>
      <c r="U37" s="119" t="str">
        <f>AA102</f>
        <v>PoE3. Risk-based approach to international travel-related measures</v>
      </c>
      <c r="V37" s="119"/>
      <c r="W37" s="119"/>
      <c r="X37" s="119"/>
      <c r="Z37" s="29" t="s">
        <v>140</v>
      </c>
      <c r="AA37" s="29" t="s">
        <v>273</v>
      </c>
      <c r="AB37" s="121" t="s">
        <v>369</v>
      </c>
      <c r="AC37" s="121" t="str">
        <f>J16</f>
        <v>P15: Medical Countermeasures</v>
      </c>
    </row>
    <row r="38" spans="16:29" x14ac:dyDescent="0.25">
      <c r="P38" s="119" t="str">
        <f t="shared" si="5"/>
        <v>JEE 3</v>
      </c>
      <c r="Q38" s="119" t="str">
        <f t="shared" si="4"/>
        <v>CE. Chemical events</v>
      </c>
      <c r="R38" s="120">
        <f>COUNTA(Table145[[#This Row],[indicator 1]:[indicator 6]])</f>
        <v>2</v>
      </c>
      <c r="S38" s="119" t="str">
        <f>AA103</f>
        <v>CE1. Mechanisms established and functioning for detecting and responding to chemical events or emergencies</v>
      </c>
      <c r="T38" s="119" t="str">
        <f>AA104</f>
        <v>CE2. Enabling environment in place for management of chemical event</v>
      </c>
      <c r="U38" s="119"/>
      <c r="V38" s="119"/>
      <c r="W38" s="119"/>
      <c r="X38" s="119"/>
      <c r="Z38" s="29" t="s">
        <v>140</v>
      </c>
      <c r="AA38" s="29" t="s">
        <v>274</v>
      </c>
      <c r="AB38" s="121" t="s">
        <v>372</v>
      </c>
      <c r="AC38" s="121" t="str">
        <f>J16</f>
        <v>P15: Medical Countermeasures</v>
      </c>
    </row>
    <row r="39" spans="16:29" x14ac:dyDescent="0.25">
      <c r="P39" s="119" t="str">
        <f t="shared" si="5"/>
        <v>JEE 3</v>
      </c>
      <c r="Q39" s="119" t="str">
        <f t="shared" si="4"/>
        <v>RE. Radiation emergencies</v>
      </c>
      <c r="R39" s="120">
        <f>COUNTA(Table145[[#This Row],[indicator 1]:[indicator 6]])</f>
        <v>2</v>
      </c>
      <c r="S39" s="119" t="str">
        <f>AA105</f>
        <v>RE1. Mechanisms established and functioning for detecting and responding to radiological and nuclear emergencies</v>
      </c>
      <c r="T39" s="119" t="s">
        <v>374</v>
      </c>
      <c r="U39" s="119"/>
      <c r="V39" s="119"/>
      <c r="W39" s="119"/>
      <c r="X39" s="119"/>
      <c r="Z39" s="29" t="s">
        <v>140</v>
      </c>
      <c r="AA39" s="29" t="s">
        <v>275</v>
      </c>
      <c r="AB39" s="121" t="s">
        <v>375</v>
      </c>
      <c r="AC39" s="121" t="str">
        <f>J16</f>
        <v>P15: Medical Countermeasures</v>
      </c>
    </row>
    <row r="40" spans="16:29" x14ac:dyDescent="0.25">
      <c r="P40" s="119" t="str">
        <f>D2</f>
        <v>SPAR</v>
      </c>
      <c r="Q40" s="119" t="str">
        <f>I2</f>
        <v>C1.Policy, Legal and normative Instruments to implement IHR</v>
      </c>
      <c r="R40" s="120">
        <f>COUNTA(Table145[[#This Row],[indicator 1]:[indicator 6]])</f>
        <v>2</v>
      </c>
      <c r="S40" s="119" t="s">
        <v>377</v>
      </c>
      <c r="T40" s="119" t="str">
        <f>AA108</f>
        <v>C1.2 Gender Equality in health emergencies</v>
      </c>
      <c r="U40" s="119"/>
      <c r="V40" s="119"/>
      <c r="W40" s="119"/>
      <c r="X40" s="119"/>
      <c r="Z40" s="29" t="s">
        <v>140</v>
      </c>
      <c r="AA40" s="29" t="s">
        <v>280</v>
      </c>
      <c r="AB40" s="121" t="s">
        <v>379</v>
      </c>
      <c r="AC40" s="121" t="str">
        <f>J17</f>
        <v>P16: Risk Communication</v>
      </c>
    </row>
    <row r="41" spans="16:29" x14ac:dyDescent="0.25">
      <c r="P41" s="119" t="str">
        <f>P40</f>
        <v>SPAR</v>
      </c>
      <c r="Q41" s="119" t="str">
        <f t="shared" ref="Q41:Q54" si="6">I3</f>
        <v>C2.IHR Coordination, National IHR Focal Point functions and advocacy</v>
      </c>
      <c r="R41" s="120">
        <f>COUNTA(Table145[[#This Row],[indicator 1]:[indicator 6]])</f>
        <v>3</v>
      </c>
      <c r="S41" s="119" t="s">
        <v>380</v>
      </c>
      <c r="T41" s="119" t="str">
        <f>AA110</f>
        <v>C2.2 Multisectoral IHR coordination mechanisms</v>
      </c>
      <c r="U41" s="119" t="str">
        <f>AA111</f>
        <v>C2.3 Advocacy for IHR implementation</v>
      </c>
      <c r="V41" s="119"/>
      <c r="W41" s="119"/>
      <c r="X41" s="119"/>
      <c r="Z41" s="29" t="s">
        <v>140</v>
      </c>
      <c r="AA41" s="29" t="s">
        <v>281</v>
      </c>
      <c r="AB41" s="121" t="s">
        <v>382</v>
      </c>
      <c r="AC41" s="121" t="str">
        <f>J17</f>
        <v>P16: Risk Communication</v>
      </c>
    </row>
    <row r="42" spans="16:29" x14ac:dyDescent="0.25">
      <c r="P42" s="119" t="str">
        <f t="shared" ref="P42:P54" si="7">P41</f>
        <v>SPAR</v>
      </c>
      <c r="Q42" s="119" t="str">
        <f t="shared" si="6"/>
        <v>C3.Financing</v>
      </c>
      <c r="R42" s="120">
        <f>COUNTA(Table145[[#This Row],[indicator 1]:[indicator 6]])</f>
        <v>2</v>
      </c>
      <c r="S42" s="119" t="str">
        <f>AA112</f>
        <v>C3.1 Financing for IHR implementation</v>
      </c>
      <c r="T42" s="119" t="str">
        <f>AA113</f>
        <v>C3.2 Financing for Public Health Emergency Response</v>
      </c>
      <c r="U42" s="119"/>
      <c r="V42" s="119"/>
      <c r="W42" s="119"/>
      <c r="X42" s="119"/>
      <c r="Z42" s="29" t="s">
        <v>140</v>
      </c>
      <c r="AA42" s="29" t="s">
        <v>282</v>
      </c>
      <c r="AB42" s="121" t="s">
        <v>385</v>
      </c>
      <c r="AC42" s="121" t="str">
        <f>J17</f>
        <v>P16: Risk Communication</v>
      </c>
    </row>
    <row r="43" spans="16:29" x14ac:dyDescent="0.25">
      <c r="P43" s="119" t="str">
        <f t="shared" si="7"/>
        <v>SPAR</v>
      </c>
      <c r="Q43" s="119" t="str">
        <f t="shared" si="6"/>
        <v>C4.Laboratory</v>
      </c>
      <c r="R43" s="120">
        <f>COUNTA(Table145[[#This Row],[indicator 1]:[indicator 6]])</f>
        <v>5</v>
      </c>
      <c r="S43" s="119" t="str">
        <f>AA118</f>
        <v>C4.3 Laboratory quality system</v>
      </c>
      <c r="T43" s="119" t="str">
        <f>AA114</f>
        <v>C4.1 Specimen referral and transport system</v>
      </c>
      <c r="U43" s="119" t="str">
        <f>AA115</f>
        <v>C4.2 Implementation of a laboratory biosafety and biosecurity regime</v>
      </c>
      <c r="V43" s="119" t="str">
        <f>AA116</f>
        <v>C4.2 Implementation of a laboratory biosafety and biosecurity regime</v>
      </c>
      <c r="W43" s="119" t="str">
        <f>AA117</f>
        <v>C4.3 Laboratory quality system</v>
      </c>
      <c r="X43" s="119"/>
      <c r="Z43" s="29" t="s">
        <v>140</v>
      </c>
      <c r="AA43" s="29" t="s">
        <v>283</v>
      </c>
      <c r="AB43" s="121" t="s">
        <v>391</v>
      </c>
      <c r="AC43" s="121" t="str">
        <f>J17</f>
        <v>P16: Risk Communication</v>
      </c>
    </row>
    <row r="44" spans="16:29" x14ac:dyDescent="0.25">
      <c r="P44" s="119" t="str">
        <f t="shared" si="7"/>
        <v>SPAR</v>
      </c>
      <c r="Q44" s="119" t="str">
        <f t="shared" si="6"/>
        <v>C5.Surveillance</v>
      </c>
      <c r="R44" s="120">
        <f>COUNTA(Table145[[#This Row],[indicator 1]:[indicator 6]])</f>
        <v>2</v>
      </c>
      <c r="S44" s="119" t="str">
        <f>AA121</f>
        <v>C5.1 Early warning surveillance function</v>
      </c>
      <c r="T44" s="119" t="str">
        <f>AA122</f>
        <v>C5.2 Event management (i.e., verification, investigation, analysis, and dissemination of information)</v>
      </c>
      <c r="U44" s="119"/>
      <c r="V44" s="119"/>
      <c r="W44" s="119"/>
      <c r="X44" s="119"/>
      <c r="Z44" s="29" t="s">
        <v>140</v>
      </c>
      <c r="AA44" s="29" t="s">
        <v>284</v>
      </c>
      <c r="AB44" s="121" t="s">
        <v>394</v>
      </c>
      <c r="AC44" s="121" t="str">
        <f>J17</f>
        <v>P16: Risk Communication</v>
      </c>
    </row>
    <row r="45" spans="16:29" x14ac:dyDescent="0.25">
      <c r="P45" s="119" t="str">
        <f t="shared" si="7"/>
        <v>SPAR</v>
      </c>
      <c r="Q45" s="119" t="str">
        <f t="shared" si="6"/>
        <v>C6.Human resources</v>
      </c>
      <c r="R45" s="120">
        <f>COUNTA(Table145[[#This Row],[indicator 1]:[indicator 6]])</f>
        <v>2</v>
      </c>
      <c r="S45" s="119" t="str">
        <f>AA123</f>
        <v>C6.1 Human resources for implementation of IHR</v>
      </c>
      <c r="T45" s="119" t="str">
        <f>AA124</f>
        <v>C6.2 Workforce surge during a public health event</v>
      </c>
      <c r="U45" s="119"/>
      <c r="V45" s="119"/>
      <c r="W45" s="119"/>
      <c r="X45" s="119"/>
      <c r="Z45" s="29" t="s">
        <v>140</v>
      </c>
      <c r="AA45" s="29" t="s">
        <v>288</v>
      </c>
      <c r="AB45" s="121" t="s">
        <v>397</v>
      </c>
      <c r="AC45" s="121" t="str">
        <f>J18</f>
        <v>P17: Events Points of Entry (PoEs)</v>
      </c>
    </row>
    <row r="46" spans="16:29" x14ac:dyDescent="0.25">
      <c r="P46" s="119" t="str">
        <f t="shared" si="7"/>
        <v>SPAR</v>
      </c>
      <c r="Q46" s="119" t="str">
        <f t="shared" si="6"/>
        <v>C7.Health emergency management</v>
      </c>
      <c r="R46" s="120">
        <f>COUNTA(Table145[[#This Row],[indicator 1]:[indicator 6]])</f>
        <v>3</v>
      </c>
      <c r="S46" s="119" t="str">
        <f>AA125</f>
        <v>C7.1 Planning for health emergencies</v>
      </c>
      <c r="T46" s="119" t="str">
        <f>AA126</f>
        <v>C7.2 Management of health emergency response</v>
      </c>
      <c r="U46" s="119" t="str">
        <f>AA127</f>
        <v>C7.3 Emergency logistic and supply chain management</v>
      </c>
      <c r="V46" s="119"/>
      <c r="W46" s="119"/>
      <c r="X46" s="119"/>
      <c r="Z46" s="29" t="s">
        <v>140</v>
      </c>
      <c r="AA46" s="29" t="s">
        <v>289</v>
      </c>
      <c r="AB46" s="121" t="s">
        <v>401</v>
      </c>
      <c r="AC46" s="121" t="str">
        <f>J18</f>
        <v>P17: Events Points of Entry (PoEs)</v>
      </c>
    </row>
    <row r="47" spans="16:29" x14ac:dyDescent="0.25">
      <c r="P47" s="119" t="str">
        <f t="shared" si="7"/>
        <v>SPAR</v>
      </c>
      <c r="Q47" s="119" t="str">
        <f t="shared" si="6"/>
        <v>C8.Health services provision</v>
      </c>
      <c r="R47" s="120">
        <f>COUNTA(Table145[[#This Row],[indicator 1]:[indicator 6]])</f>
        <v>3</v>
      </c>
      <c r="S47" s="119" t="str">
        <f>AA128</f>
        <v>C8.1 Case management</v>
      </c>
      <c r="T47" s="119" t="str">
        <f>AA129</f>
        <v>C8.2 Utilization of health services</v>
      </c>
      <c r="U47" s="119" t="str">
        <f>AA130</f>
        <v>C8.3 Continuity of essential health services (EHS)</v>
      </c>
      <c r="V47" s="119"/>
      <c r="W47" s="119"/>
      <c r="X47" s="119"/>
      <c r="Z47" s="29" t="s">
        <v>140</v>
      </c>
      <c r="AA47" s="29" t="s">
        <v>293</v>
      </c>
      <c r="AB47" s="121" t="s">
        <v>405</v>
      </c>
      <c r="AC47" s="121" t="str">
        <f>J19</f>
        <v>P18: Chemical Events</v>
      </c>
    </row>
    <row r="48" spans="16:29" x14ac:dyDescent="0.25">
      <c r="P48" s="119" t="str">
        <f t="shared" si="7"/>
        <v>SPAR</v>
      </c>
      <c r="Q48" s="119" t="str">
        <f t="shared" si="6"/>
        <v>C9.Infection prevention and control (IPC)</v>
      </c>
      <c r="R48" s="120">
        <f>COUNTA(Table145[[#This Row],[indicator 1]:[indicator 6]])</f>
        <v>3</v>
      </c>
      <c r="S48" s="119" t="str">
        <f>AA131</f>
        <v>C9.1 IPC programmes</v>
      </c>
      <c r="T48" s="119" t="str">
        <f>AA132</f>
        <v>C9.2 Health care-associated infections (HCAI) surveillance</v>
      </c>
      <c r="U48" s="119" t="str">
        <f>AA133</f>
        <v>C9.3 Safe environment in health facilities</v>
      </c>
      <c r="V48" s="119"/>
      <c r="W48" s="119"/>
      <c r="X48" s="119"/>
      <c r="Z48" s="29" t="s">
        <v>140</v>
      </c>
      <c r="AA48" s="29" t="s">
        <v>294</v>
      </c>
      <c r="AB48" s="121" t="s">
        <v>409</v>
      </c>
      <c r="AC48" s="121" t="str">
        <f>J19</f>
        <v>P18: Chemical Events</v>
      </c>
    </row>
    <row r="49" spans="16:29" x14ac:dyDescent="0.25">
      <c r="P49" s="119" t="str">
        <f t="shared" si="7"/>
        <v>SPAR</v>
      </c>
      <c r="Q49" s="119" t="str">
        <f t="shared" si="6"/>
        <v>C10.Risk communication and community engagement (RCCE)</v>
      </c>
      <c r="R49" s="120">
        <f>COUNTA(Table145[[#This Row],[indicator 1]:[indicator 6]])</f>
        <v>3</v>
      </c>
      <c r="S49" s="119" t="str">
        <f>AA134</f>
        <v>C10.1 RCCE system for emergencies</v>
      </c>
      <c r="T49" s="119" t="str">
        <f>AA135</f>
        <v>C10.2 Risk communication</v>
      </c>
      <c r="U49" s="119" t="str">
        <f>AA136</f>
        <v>C10.3 Community engagement</v>
      </c>
      <c r="V49" s="119"/>
      <c r="W49" s="119"/>
      <c r="X49" s="119"/>
      <c r="Z49" s="29" t="s">
        <v>140</v>
      </c>
      <c r="AA49" s="29" t="s">
        <v>298</v>
      </c>
      <c r="AB49" s="121" t="s">
        <v>413</v>
      </c>
      <c r="AC49" s="121" t="str">
        <f>J20</f>
        <v>P19: Radiation Emergencies</v>
      </c>
    </row>
    <row r="50" spans="16:29" x14ac:dyDescent="0.25">
      <c r="P50" s="119" t="str">
        <f t="shared" si="7"/>
        <v>SPAR</v>
      </c>
      <c r="Q50" s="119" t="str">
        <f t="shared" si="6"/>
        <v>C11.Points of entry (PoEs) and border health</v>
      </c>
      <c r="R50" s="120">
        <f>COUNTA(Table145[[#This Row],[indicator 1]:[indicator 6]])</f>
        <v>3</v>
      </c>
      <c r="S50" s="119" t="s">
        <v>414</v>
      </c>
      <c r="T50" s="119" t="s">
        <v>415</v>
      </c>
      <c r="U50" s="119" t="s">
        <v>416</v>
      </c>
      <c r="V50" s="119"/>
      <c r="W50" s="119"/>
      <c r="X50" s="119"/>
      <c r="Z50" s="29" t="s">
        <v>140</v>
      </c>
      <c r="AA50" s="29" t="s">
        <v>299</v>
      </c>
      <c r="AB50" s="121" t="s">
        <v>417</v>
      </c>
      <c r="AC50" s="121" t="str">
        <f>J20</f>
        <v>P19: Radiation Emergencies</v>
      </c>
    </row>
    <row r="51" spans="16:29" x14ac:dyDescent="0.25">
      <c r="P51" s="119" t="str">
        <f t="shared" si="7"/>
        <v>SPAR</v>
      </c>
      <c r="Q51" s="119" t="str">
        <f t="shared" si="6"/>
        <v>C12.Zoonotic diseases</v>
      </c>
      <c r="R51" s="120">
        <f>COUNTA(Table145[[#This Row],[indicator 1]:[indicator 6]])</f>
        <v>1</v>
      </c>
      <c r="S51" s="119" t="str">
        <f>AA139</f>
        <v>C12.1 One Health collaborative efforts across sectors on activities to address zoonoses</v>
      </c>
      <c r="T51" s="119"/>
      <c r="U51" s="119"/>
      <c r="V51" s="119"/>
      <c r="W51" s="119"/>
      <c r="X51" s="119"/>
      <c r="Z51" s="29" t="s">
        <v>166</v>
      </c>
      <c r="AA51" s="29" t="s">
        <v>301</v>
      </c>
      <c r="AB51" s="121" t="s">
        <v>419</v>
      </c>
      <c r="AC51" s="121" t="str">
        <f>K2</f>
        <v>P1. Legal instruments</v>
      </c>
    </row>
    <row r="52" spans="16:29" x14ac:dyDescent="0.25">
      <c r="P52" s="119" t="str">
        <f t="shared" si="7"/>
        <v>SPAR</v>
      </c>
      <c r="Q52" s="119" t="str">
        <f t="shared" si="6"/>
        <v>C13.Food safety</v>
      </c>
      <c r="R52" s="120">
        <f>COUNTA(Table145[[#This Row],[indicator 1]:[indicator 6]])</f>
        <v>1</v>
      </c>
      <c r="S52" s="119" t="str">
        <f>AA140</f>
        <v>C13.1 Multisectoral collaboration mechanism for food safety events</v>
      </c>
      <c r="T52" s="119"/>
      <c r="U52" s="119"/>
      <c r="V52" s="119"/>
      <c r="W52" s="119"/>
      <c r="X52" s="119"/>
      <c r="Z52" s="29" t="s">
        <v>166</v>
      </c>
      <c r="AA52" s="29" t="s">
        <v>302</v>
      </c>
      <c r="AB52" s="121" t="s">
        <v>421</v>
      </c>
      <c r="AC52" s="121" t="str">
        <f>K2</f>
        <v>P1. Legal instruments</v>
      </c>
    </row>
    <row r="53" spans="16:29" x14ac:dyDescent="0.25">
      <c r="P53" s="119" t="str">
        <f t="shared" si="7"/>
        <v>SPAR</v>
      </c>
      <c r="Q53" s="119" t="str">
        <f t="shared" si="6"/>
        <v>C14.Chemical events</v>
      </c>
      <c r="R53" s="120">
        <f>COUNTA(Table145[[#This Row],[indicator 1]:[indicator 6]])</f>
        <v>1</v>
      </c>
      <c r="S53" s="119" t="str">
        <f>AA141</f>
        <v>C14.1 Resources for detection and alert</v>
      </c>
      <c r="T53" s="119"/>
      <c r="U53" s="119"/>
      <c r="V53" s="119"/>
      <c r="W53" s="119"/>
      <c r="X53" s="119"/>
      <c r="Z53" s="29" t="s">
        <v>166</v>
      </c>
      <c r="AA53" s="29" t="s">
        <v>304</v>
      </c>
      <c r="AB53" s="121" t="s">
        <v>423</v>
      </c>
      <c r="AC53" s="121" t="str">
        <f>K3</f>
        <v>P2. Financing</v>
      </c>
    </row>
    <row r="54" spans="16:29" x14ac:dyDescent="0.25">
      <c r="P54" s="119" t="str">
        <f t="shared" si="7"/>
        <v>SPAR</v>
      </c>
      <c r="Q54" s="119" t="str">
        <f t="shared" si="6"/>
        <v>C15.Radiation emergencies</v>
      </c>
      <c r="R54" s="120">
        <f>COUNTA(Table145[[#This Row],[indicator 1]:[indicator 6]])</f>
        <v>1</v>
      </c>
      <c r="S54" s="119" t="str">
        <f>AA142</f>
        <v>C15.1 Capacity and resources</v>
      </c>
      <c r="T54" s="119"/>
      <c r="U54" s="119"/>
      <c r="V54" s="119"/>
      <c r="W54" s="119"/>
      <c r="X54" s="119"/>
      <c r="Z54" s="29" t="s">
        <v>166</v>
      </c>
      <c r="AA54" s="29" t="s">
        <v>305</v>
      </c>
      <c r="AB54" s="121" t="s">
        <v>425</v>
      </c>
      <c r="AC54" s="121" t="str">
        <f>K3</f>
        <v>P2. Financing</v>
      </c>
    </row>
    <row r="55" spans="16:29" x14ac:dyDescent="0.25">
      <c r="Z55" s="29" t="s">
        <v>166</v>
      </c>
      <c r="AA55" s="29" t="s">
        <v>307</v>
      </c>
      <c r="AB55" s="121" t="s">
        <v>426</v>
      </c>
      <c r="AC55" s="121" t="str">
        <f>K4</f>
        <v>P3. IHR coordination, National IHR Focal Point functions and advocacy</v>
      </c>
    </row>
    <row r="56" spans="16:29" x14ac:dyDescent="0.25">
      <c r="Z56" s="29" t="s">
        <v>166</v>
      </c>
      <c r="AA56" s="29" t="s">
        <v>308</v>
      </c>
      <c r="AB56" s="121" t="s">
        <v>427</v>
      </c>
      <c r="AC56" s="121" t="str">
        <f>K4</f>
        <v>P3. IHR coordination, National IHR Focal Point functions and advocacy</v>
      </c>
    </row>
    <row r="57" spans="16:29" x14ac:dyDescent="0.25">
      <c r="Z57" s="29" t="s">
        <v>166</v>
      </c>
      <c r="AA57" s="29" t="s">
        <v>309</v>
      </c>
      <c r="AB57" s="121" t="s">
        <v>428</v>
      </c>
      <c r="AC57" s="121" t="str">
        <f>K4</f>
        <v>P3. IHR coordination, National IHR Focal Point functions and advocacy</v>
      </c>
    </row>
    <row r="58" spans="16:29" x14ac:dyDescent="0.25">
      <c r="Z58" s="29" t="s">
        <v>166</v>
      </c>
      <c r="AA58" s="29" t="s">
        <v>311</v>
      </c>
      <c r="AB58" s="121" t="s">
        <v>429</v>
      </c>
      <c r="AC58" s="121" t="str">
        <f>K5</f>
        <v>P4. Antimicrobial resistance (AMR)</v>
      </c>
    </row>
    <row r="59" spans="16:29" x14ac:dyDescent="0.25">
      <c r="Z59" s="29" t="s">
        <v>166</v>
      </c>
      <c r="AA59" s="29" t="s">
        <v>312</v>
      </c>
      <c r="AB59" s="121" t="s">
        <v>430</v>
      </c>
      <c r="AC59" s="121" t="str">
        <f>K5</f>
        <v>P4. Antimicrobial resistance (AMR)</v>
      </c>
    </row>
    <row r="60" spans="16:29" x14ac:dyDescent="0.25">
      <c r="Z60" s="29" t="s">
        <v>166</v>
      </c>
      <c r="AA60" s="29" t="s">
        <v>313</v>
      </c>
      <c r="AB60" s="121" t="s">
        <v>431</v>
      </c>
      <c r="AC60" s="121" t="str">
        <f>K5</f>
        <v>P4. Antimicrobial resistance (AMR)</v>
      </c>
    </row>
    <row r="61" spans="16:29" x14ac:dyDescent="0.25">
      <c r="Z61" s="29" t="s">
        <v>166</v>
      </c>
      <c r="AA61" s="29" t="s">
        <v>314</v>
      </c>
      <c r="AB61" s="121" t="s">
        <v>432</v>
      </c>
      <c r="AC61" s="121" t="str">
        <f>K5</f>
        <v>P4. Antimicrobial resistance (AMR)</v>
      </c>
    </row>
    <row r="62" spans="16:29" x14ac:dyDescent="0.25">
      <c r="Z62" s="29" t="s">
        <v>166</v>
      </c>
      <c r="AA62" s="29" t="s">
        <v>315</v>
      </c>
      <c r="AB62" s="121" t="s">
        <v>433</v>
      </c>
      <c r="AC62" s="121" t="str">
        <f>K5</f>
        <v>P4. Antimicrobial resistance (AMR)</v>
      </c>
    </row>
    <row r="63" spans="16:29" x14ac:dyDescent="0.25">
      <c r="Z63" s="29" t="s">
        <v>166</v>
      </c>
      <c r="AA63" s="29" t="s">
        <v>317</v>
      </c>
      <c r="AB63" s="121" t="s">
        <v>434</v>
      </c>
      <c r="AC63" s="121" t="str">
        <f>K6</f>
        <v>P5. Zoonotic disease</v>
      </c>
    </row>
    <row r="64" spans="16:29" x14ac:dyDescent="0.25">
      <c r="Z64" s="29" t="s">
        <v>166</v>
      </c>
      <c r="AA64" s="29" t="s">
        <v>318</v>
      </c>
      <c r="AB64" s="121" t="s">
        <v>435</v>
      </c>
      <c r="AC64" s="121" t="str">
        <f>K6</f>
        <v>P5. Zoonotic disease</v>
      </c>
    </row>
    <row r="65" spans="4:36" x14ac:dyDescent="0.25">
      <c r="Z65" s="29" t="s">
        <v>166</v>
      </c>
      <c r="AA65" s="29" t="s">
        <v>319</v>
      </c>
      <c r="AB65" s="121" t="s">
        <v>436</v>
      </c>
      <c r="AC65" s="121" t="str">
        <f>K6</f>
        <v>P5. Zoonotic disease</v>
      </c>
    </row>
    <row r="66" spans="4:36" x14ac:dyDescent="0.25">
      <c r="Z66" s="29" t="s">
        <v>166</v>
      </c>
      <c r="AA66" s="29" t="s">
        <v>321</v>
      </c>
      <c r="AB66" s="121" t="s">
        <v>437</v>
      </c>
      <c r="AC66" s="121" t="str">
        <f>K7</f>
        <v>P6. Food safety</v>
      </c>
    </row>
    <row r="67" spans="4:36" x14ac:dyDescent="0.25">
      <c r="Z67" s="29" t="s">
        <v>166</v>
      </c>
      <c r="AA67" s="29" t="s">
        <v>322</v>
      </c>
      <c r="AB67" s="121" t="s">
        <v>438</v>
      </c>
      <c r="AC67" s="121" t="str">
        <f>K7</f>
        <v>P6. Food safety</v>
      </c>
    </row>
    <row r="68" spans="4:36" x14ac:dyDescent="0.25">
      <c r="Z68" s="29" t="s">
        <v>166</v>
      </c>
      <c r="AA68" s="29" t="s">
        <v>324</v>
      </c>
      <c r="AB68" s="121" t="s">
        <v>439</v>
      </c>
      <c r="AC68" s="121" t="str">
        <f>K8</f>
        <v>P7. Biosafety and biosecurity</v>
      </c>
    </row>
    <row r="69" spans="4:36" x14ac:dyDescent="0.25">
      <c r="Z69" s="29" t="s">
        <v>166</v>
      </c>
      <c r="AA69" s="29" t="s">
        <v>325</v>
      </c>
      <c r="AB69" s="121" t="s">
        <v>440</v>
      </c>
      <c r="AC69" s="121" t="str">
        <f>K8</f>
        <v>P7. Biosafety and biosecurity</v>
      </c>
    </row>
    <row r="70" spans="4:36" x14ac:dyDescent="0.25">
      <c r="F70" s="5"/>
      <c r="G70" s="5"/>
      <c r="H70" s="5"/>
      <c r="I70" s="5"/>
      <c r="J70" s="5"/>
      <c r="K70" s="5"/>
      <c r="L70" s="5"/>
      <c r="Y70" s="5"/>
      <c r="Z70" s="29" t="s">
        <v>166</v>
      </c>
      <c r="AA70" s="29" t="s">
        <v>327</v>
      </c>
      <c r="AB70" s="121" t="s">
        <v>441</v>
      </c>
      <c r="AC70" s="121" t="str">
        <f>K9</f>
        <v>P8. Immunization</v>
      </c>
      <c r="AD70" s="5"/>
      <c r="AE70" s="5"/>
      <c r="AF70" s="5"/>
      <c r="AG70" s="5"/>
      <c r="AH70" s="5"/>
      <c r="AI70" s="5"/>
      <c r="AJ70" s="5"/>
    </row>
    <row r="71" spans="4:36" x14ac:dyDescent="0.25">
      <c r="D71" s="5"/>
      <c r="F71" s="5"/>
      <c r="G71" s="5"/>
      <c r="H71" s="5"/>
      <c r="I71" s="5"/>
      <c r="J71" s="5"/>
      <c r="K71" s="5"/>
      <c r="L71" s="5"/>
      <c r="Y71" s="5"/>
      <c r="Z71" s="29" t="s">
        <v>166</v>
      </c>
      <c r="AA71" s="29" t="s">
        <v>328</v>
      </c>
      <c r="AB71" s="121" t="s">
        <v>442</v>
      </c>
      <c r="AC71" s="121" t="str">
        <f>K9</f>
        <v>P8. Immunization</v>
      </c>
      <c r="AD71" s="5"/>
      <c r="AE71" s="5"/>
      <c r="AF71" s="5"/>
      <c r="AG71" s="5"/>
      <c r="AH71" s="5"/>
      <c r="AI71" s="5"/>
      <c r="AJ71" s="5"/>
    </row>
    <row r="72" spans="4:36" x14ac:dyDescent="0.25">
      <c r="D72" s="5"/>
      <c r="F72" s="5"/>
      <c r="G72" s="5"/>
      <c r="H72" s="5"/>
      <c r="I72" s="5"/>
      <c r="J72" s="5"/>
      <c r="K72" s="5"/>
      <c r="L72" s="5"/>
      <c r="Y72" s="5"/>
      <c r="Z72" s="29" t="s">
        <v>166</v>
      </c>
      <c r="AA72" s="29" t="s">
        <v>329</v>
      </c>
      <c r="AB72" s="121" t="s">
        <v>443</v>
      </c>
      <c r="AC72" s="121" t="str">
        <f>K9</f>
        <v>P8. Immunization</v>
      </c>
      <c r="AD72" s="5"/>
      <c r="AE72" s="5"/>
      <c r="AF72" s="5"/>
      <c r="AG72" s="5"/>
      <c r="AH72" s="5"/>
      <c r="AI72" s="5"/>
      <c r="AJ72" s="5"/>
    </row>
    <row r="73" spans="4:36" x14ac:dyDescent="0.25">
      <c r="D73" s="5"/>
      <c r="F73" s="5"/>
      <c r="G73" s="5"/>
      <c r="H73" s="5"/>
      <c r="I73" s="5"/>
      <c r="J73" s="5"/>
      <c r="K73" s="5"/>
      <c r="L73" s="5"/>
      <c r="Y73" s="5"/>
      <c r="Z73" s="29" t="s">
        <v>166</v>
      </c>
      <c r="AA73" s="29" t="s">
        <v>331</v>
      </c>
      <c r="AB73" s="121" t="s">
        <v>444</v>
      </c>
      <c r="AC73" s="121" t="str">
        <f>K10</f>
        <v>D1. National laboratory systems laboratory</v>
      </c>
      <c r="AD73" s="5"/>
      <c r="AE73" s="5"/>
      <c r="AF73" s="5"/>
      <c r="AG73" s="5"/>
      <c r="AH73" s="5"/>
      <c r="AI73" s="5"/>
      <c r="AJ73" s="5"/>
    </row>
    <row r="74" spans="4:36" x14ac:dyDescent="0.25">
      <c r="D74" s="5"/>
      <c r="F74" s="5"/>
      <c r="G74" s="5"/>
      <c r="H74" s="5"/>
      <c r="I74" s="5"/>
      <c r="J74" s="5"/>
      <c r="K74" s="5"/>
      <c r="L74" s="5"/>
      <c r="Y74" s="5"/>
      <c r="Z74" s="29" t="s">
        <v>166</v>
      </c>
      <c r="AA74" s="29" t="s">
        <v>332</v>
      </c>
      <c r="AB74" s="121" t="s">
        <v>445</v>
      </c>
      <c r="AC74" s="121" t="str">
        <f>K10</f>
        <v>D1. National laboratory systems laboratory</v>
      </c>
      <c r="AD74" s="5"/>
      <c r="AE74" s="5"/>
      <c r="AF74" s="5"/>
      <c r="AG74" s="5"/>
      <c r="AH74" s="5"/>
      <c r="AI74" s="5"/>
      <c r="AJ74" s="5"/>
    </row>
    <row r="75" spans="4:36" x14ac:dyDescent="0.25">
      <c r="D75" s="5"/>
      <c r="F75" s="5"/>
      <c r="G75" s="5"/>
      <c r="H75" s="5"/>
      <c r="I75" s="5"/>
      <c r="J75" s="5"/>
      <c r="K75" s="5"/>
      <c r="L75" s="5"/>
      <c r="Y75" s="5"/>
      <c r="Z75" s="29" t="s">
        <v>166</v>
      </c>
      <c r="AA75" s="29" t="s">
        <v>333</v>
      </c>
      <c r="AB75" s="121" t="s">
        <v>446</v>
      </c>
      <c r="AC75" s="121" t="str">
        <f>AC74</f>
        <v>D1. National laboratory systems laboratory</v>
      </c>
      <c r="AD75" s="6"/>
      <c r="AE75" s="6"/>
      <c r="AF75" s="6"/>
      <c r="AG75" s="5"/>
      <c r="AH75" s="5"/>
      <c r="AI75" s="5"/>
      <c r="AJ75" s="5"/>
    </row>
    <row r="76" spans="4:36" x14ac:dyDescent="0.25">
      <c r="D76" s="5"/>
      <c r="F76" s="5"/>
      <c r="G76" s="5"/>
      <c r="H76" s="5"/>
      <c r="I76" s="5"/>
      <c r="J76" s="5"/>
      <c r="K76" s="5"/>
      <c r="L76" s="5"/>
      <c r="Y76" s="5"/>
      <c r="Z76" s="29" t="s">
        <v>166</v>
      </c>
      <c r="AA76" s="29" t="s">
        <v>334</v>
      </c>
      <c r="AB76" s="121" t="s">
        <v>447</v>
      </c>
      <c r="AC76" s="121" t="str">
        <f>AC75</f>
        <v>D1. National laboratory systems laboratory</v>
      </c>
      <c r="AD76" s="6"/>
      <c r="AE76" s="6"/>
      <c r="AF76" s="6"/>
      <c r="AG76" s="5"/>
      <c r="AH76" s="5"/>
      <c r="AI76" s="5"/>
      <c r="AJ76" s="5"/>
    </row>
    <row r="77" spans="4:36" x14ac:dyDescent="0.25">
      <c r="D77" s="5"/>
      <c r="F77" s="5"/>
      <c r="G77" s="5"/>
      <c r="H77" s="5"/>
      <c r="I77" s="5"/>
      <c r="J77" s="5"/>
      <c r="K77" s="5"/>
      <c r="L77" s="5"/>
      <c r="Y77" s="5"/>
      <c r="Z77" s="29" t="s">
        <v>166</v>
      </c>
      <c r="AA77" s="29" t="s">
        <v>336</v>
      </c>
      <c r="AB77" s="121" t="s">
        <v>448</v>
      </c>
      <c r="AC77" s="121" t="str">
        <f>K11</f>
        <v>D2. Surveillance</v>
      </c>
      <c r="AD77" s="6"/>
      <c r="AE77" s="6"/>
      <c r="AF77" s="6"/>
      <c r="AG77" s="5"/>
      <c r="AH77" s="5"/>
      <c r="AI77" s="5"/>
      <c r="AJ77" s="5"/>
    </row>
    <row r="78" spans="4:36" x14ac:dyDescent="0.25">
      <c r="D78" s="5"/>
      <c r="F78" s="5"/>
      <c r="G78" s="5"/>
      <c r="H78" s="5"/>
      <c r="I78" s="5"/>
      <c r="J78" s="5"/>
      <c r="K78" s="5"/>
      <c r="L78" s="5"/>
      <c r="Y78" s="5"/>
      <c r="Z78" s="29" t="s">
        <v>166</v>
      </c>
      <c r="AA78" s="29" t="s">
        <v>337</v>
      </c>
      <c r="AB78" s="121" t="s">
        <v>449</v>
      </c>
      <c r="AC78" s="121" t="str">
        <f>AC77</f>
        <v>D2. Surveillance</v>
      </c>
      <c r="AD78" s="6"/>
      <c r="AE78" s="6"/>
      <c r="AF78" s="6"/>
      <c r="AG78" s="5"/>
      <c r="AH78" s="5"/>
      <c r="AI78" s="5"/>
      <c r="AJ78" s="5"/>
    </row>
    <row r="79" spans="4:36" x14ac:dyDescent="0.25">
      <c r="D79" s="5"/>
      <c r="F79" s="5"/>
      <c r="G79" s="5"/>
      <c r="H79" s="5"/>
      <c r="I79" s="5"/>
      <c r="J79" s="5"/>
      <c r="K79" s="5"/>
      <c r="L79" s="5"/>
      <c r="Y79" s="5"/>
      <c r="Z79" s="29" t="s">
        <v>166</v>
      </c>
      <c r="AA79" s="29" t="s">
        <v>338</v>
      </c>
      <c r="AB79" s="121" t="s">
        <v>450</v>
      </c>
      <c r="AC79" s="121" t="str">
        <f>AC78</f>
        <v>D2. Surveillance</v>
      </c>
      <c r="AD79" s="6"/>
      <c r="AE79" s="6"/>
      <c r="AF79" s="6"/>
      <c r="AG79" s="5"/>
      <c r="AH79" s="5"/>
      <c r="AI79" s="5"/>
      <c r="AJ79" s="5"/>
    </row>
    <row r="80" spans="4:36" x14ac:dyDescent="0.25">
      <c r="D80" s="5"/>
      <c r="F80" s="5"/>
      <c r="G80" s="5"/>
      <c r="H80" s="5"/>
      <c r="I80" s="5"/>
      <c r="J80" s="5"/>
      <c r="K80" s="5"/>
      <c r="L80" s="5"/>
      <c r="Y80" s="5"/>
      <c r="Z80" s="29" t="s">
        <v>166</v>
      </c>
      <c r="AA80" s="29" t="s">
        <v>340</v>
      </c>
      <c r="AB80" s="121" t="s">
        <v>451</v>
      </c>
      <c r="AC80" s="121" t="str">
        <f>K12</f>
        <v>D3. Human resources</v>
      </c>
      <c r="AD80" s="6"/>
      <c r="AE80" s="6"/>
      <c r="AF80" s="6"/>
      <c r="AG80" s="5"/>
      <c r="AH80" s="5"/>
      <c r="AI80" s="5"/>
      <c r="AJ80" s="5"/>
    </row>
    <row r="81" spans="4:36" x14ac:dyDescent="0.25">
      <c r="D81" s="5"/>
      <c r="F81" s="5"/>
      <c r="G81" s="5"/>
      <c r="H81" s="5"/>
      <c r="I81" s="5"/>
      <c r="J81" s="5"/>
      <c r="K81" s="5"/>
      <c r="L81" s="5"/>
      <c r="Y81" s="5"/>
      <c r="Z81" s="29" t="s">
        <v>166</v>
      </c>
      <c r="AA81" s="29" t="s">
        <v>341</v>
      </c>
      <c r="AB81" s="121" t="s">
        <v>452</v>
      </c>
      <c r="AC81" s="121" t="str">
        <f>AC80</f>
        <v>D3. Human resources</v>
      </c>
      <c r="AD81" s="6"/>
      <c r="AE81" s="6"/>
      <c r="AF81" s="6"/>
      <c r="AG81" s="5"/>
      <c r="AH81" s="5"/>
      <c r="AI81" s="5"/>
      <c r="AJ81" s="5"/>
    </row>
    <row r="82" spans="4:36" x14ac:dyDescent="0.25">
      <c r="D82" s="5"/>
      <c r="F82" s="5"/>
      <c r="G82" s="5"/>
      <c r="H82" s="5"/>
      <c r="I82" s="5"/>
      <c r="J82" s="5"/>
      <c r="K82" s="5"/>
      <c r="L82" s="5"/>
      <c r="Y82" s="5"/>
      <c r="Z82" s="29" t="s">
        <v>166</v>
      </c>
      <c r="AA82" s="29" t="s">
        <v>342</v>
      </c>
      <c r="AB82" s="121" t="s">
        <v>453</v>
      </c>
      <c r="AC82" s="121" t="str">
        <f>AC81</f>
        <v>D3. Human resources</v>
      </c>
      <c r="AD82" s="6"/>
      <c r="AE82" s="6"/>
      <c r="AF82" s="6"/>
      <c r="AG82" s="5"/>
      <c r="AH82" s="5"/>
      <c r="AI82" s="5"/>
      <c r="AJ82" s="5"/>
    </row>
    <row r="83" spans="4:36" x14ac:dyDescent="0.25">
      <c r="D83" s="5"/>
      <c r="F83" s="5"/>
      <c r="G83" s="5"/>
      <c r="H83" s="5"/>
      <c r="I83" s="5"/>
      <c r="J83" s="5"/>
      <c r="K83" s="5"/>
      <c r="L83" s="5"/>
      <c r="Y83" s="5"/>
      <c r="Z83" s="29" t="s">
        <v>166</v>
      </c>
      <c r="AA83" s="29" t="s">
        <v>343</v>
      </c>
      <c r="AB83" s="121" t="s">
        <v>454</v>
      </c>
      <c r="AC83" s="121" t="str">
        <f>AC82</f>
        <v>D3. Human resources</v>
      </c>
      <c r="AD83" s="6"/>
      <c r="AE83" s="6"/>
      <c r="AF83" s="6"/>
      <c r="AG83" s="5"/>
      <c r="AH83" s="5"/>
      <c r="AI83" s="5"/>
      <c r="AJ83" s="5"/>
    </row>
    <row r="84" spans="4:36" x14ac:dyDescent="0.25">
      <c r="D84" s="5"/>
      <c r="F84" s="5"/>
      <c r="G84" s="5"/>
      <c r="H84" s="5"/>
      <c r="I84" s="5"/>
      <c r="J84" s="5"/>
      <c r="K84" s="5"/>
      <c r="L84" s="5"/>
      <c r="Y84" s="5"/>
      <c r="Z84" s="29" t="s">
        <v>166</v>
      </c>
      <c r="AA84" s="29" t="s">
        <v>345</v>
      </c>
      <c r="AB84" s="121" t="s">
        <v>455</v>
      </c>
      <c r="AC84" s="121" t="str">
        <f>K13</f>
        <v>R1. Health emergency management</v>
      </c>
      <c r="AD84" s="6"/>
      <c r="AE84" s="6"/>
      <c r="AF84" s="6"/>
      <c r="AG84" s="5"/>
      <c r="AH84" s="5"/>
      <c r="AI84" s="5"/>
      <c r="AJ84" s="5"/>
    </row>
    <row r="85" spans="4:36" x14ac:dyDescent="0.25">
      <c r="D85" s="5"/>
      <c r="F85" s="5"/>
      <c r="G85" s="5"/>
      <c r="H85" s="5"/>
      <c r="I85" s="5"/>
      <c r="J85" s="5"/>
      <c r="K85" s="5"/>
      <c r="L85" s="5"/>
      <c r="Y85" s="5"/>
      <c r="Z85" s="29" t="s">
        <v>166</v>
      </c>
      <c r="AA85" s="29" t="s">
        <v>346</v>
      </c>
      <c r="AB85" s="121" t="s">
        <v>456</v>
      </c>
      <c r="AC85" s="121" t="str">
        <f>K13</f>
        <v>R1. Health emergency management</v>
      </c>
      <c r="AD85" s="6"/>
      <c r="AE85" s="6"/>
      <c r="AF85" s="6"/>
      <c r="AG85" s="5"/>
      <c r="AH85" s="5"/>
      <c r="AI85" s="5"/>
      <c r="AJ85" s="5"/>
    </row>
    <row r="86" spans="4:36" x14ac:dyDescent="0.25">
      <c r="D86" s="5"/>
      <c r="F86" s="5"/>
      <c r="G86" s="5"/>
      <c r="H86" s="5"/>
      <c r="I86" s="5"/>
      <c r="J86" s="5"/>
      <c r="K86" s="5"/>
      <c r="L86" s="5"/>
      <c r="Y86" s="5"/>
      <c r="Z86" s="29" t="s">
        <v>166</v>
      </c>
      <c r="AA86" s="29" t="s">
        <v>347</v>
      </c>
      <c r="AB86" s="121" t="s">
        <v>457</v>
      </c>
      <c r="AC86" s="121" t="str">
        <f>K13</f>
        <v>R1. Health emergency management</v>
      </c>
      <c r="AD86" s="6"/>
      <c r="AE86" s="6"/>
      <c r="AF86" s="6"/>
      <c r="AG86" s="5"/>
      <c r="AH86" s="5"/>
      <c r="AI86" s="5"/>
      <c r="AJ86" s="5"/>
    </row>
    <row r="87" spans="4:36" x14ac:dyDescent="0.25">
      <c r="D87" s="5"/>
      <c r="Z87" s="29" t="s">
        <v>166</v>
      </c>
      <c r="AA87" s="29" t="s">
        <v>348</v>
      </c>
      <c r="AB87" s="121" t="s">
        <v>458</v>
      </c>
      <c r="AC87" s="121" t="str">
        <f>K13</f>
        <v>R1. Health emergency management</v>
      </c>
    </row>
    <row r="88" spans="4:36" x14ac:dyDescent="0.25">
      <c r="Z88" s="29" t="s">
        <v>166</v>
      </c>
      <c r="AA88" s="29" t="s">
        <v>349</v>
      </c>
      <c r="AB88" s="121" t="s">
        <v>459</v>
      </c>
      <c r="AC88" s="121" t="str">
        <f>AC87</f>
        <v>R1. Health emergency management</v>
      </c>
    </row>
    <row r="89" spans="4:36" x14ac:dyDescent="0.25">
      <c r="Z89" s="29" t="s">
        <v>166</v>
      </c>
      <c r="AA89" s="29" t="s">
        <v>350</v>
      </c>
      <c r="AB89" s="121" t="s">
        <v>460</v>
      </c>
      <c r="AC89" s="121" t="str">
        <f>AC88</f>
        <v>R1. Health emergency management</v>
      </c>
    </row>
    <row r="90" spans="4:36" x14ac:dyDescent="0.25">
      <c r="Z90" s="29" t="s">
        <v>166</v>
      </c>
      <c r="AA90" s="29" t="s">
        <v>352</v>
      </c>
      <c r="AB90" s="121" t="s">
        <v>461</v>
      </c>
      <c r="AC90" s="121" t="str">
        <f>K14</f>
        <v>R2. Linking public health and security authorities</v>
      </c>
    </row>
    <row r="91" spans="4:36" x14ac:dyDescent="0.25">
      <c r="Z91" s="29" t="s">
        <v>166</v>
      </c>
      <c r="AA91" s="29" t="s">
        <v>354</v>
      </c>
      <c r="AB91" s="121" t="s">
        <v>462</v>
      </c>
      <c r="AC91" s="121" t="str">
        <f>K15</f>
        <v>R3. Health services provision</v>
      </c>
    </row>
    <row r="92" spans="4:36" x14ac:dyDescent="0.25">
      <c r="Z92" s="29" t="s">
        <v>166</v>
      </c>
      <c r="AA92" s="29" t="s">
        <v>355</v>
      </c>
      <c r="AB92" s="121" t="s">
        <v>463</v>
      </c>
      <c r="AC92" s="121" t="s">
        <v>266</v>
      </c>
    </row>
    <row r="93" spans="4:36" x14ac:dyDescent="0.25">
      <c r="Z93" s="29" t="s">
        <v>166</v>
      </c>
      <c r="AA93" s="29" t="s">
        <v>356</v>
      </c>
      <c r="AB93" s="121" t="s">
        <v>464</v>
      </c>
      <c r="AC93" s="121" t="str">
        <f>AC92</f>
        <v>R3. Health services provision</v>
      </c>
    </row>
    <row r="94" spans="4:36" x14ac:dyDescent="0.25">
      <c r="Z94" s="29" t="s">
        <v>166</v>
      </c>
      <c r="AA94" s="29" t="s">
        <v>358</v>
      </c>
      <c r="AB94" s="121" t="s">
        <v>465</v>
      </c>
      <c r="AC94" s="121" t="str">
        <f>K16</f>
        <v>R4. Infection prevention and control (IPC)</v>
      </c>
    </row>
    <row r="95" spans="4:36" x14ac:dyDescent="0.25">
      <c r="Z95" s="29" t="s">
        <v>166</v>
      </c>
      <c r="AA95" s="29" t="s">
        <v>359</v>
      </c>
      <c r="AB95" s="121" t="s">
        <v>466</v>
      </c>
      <c r="AC95" s="121" t="str">
        <f>AC94</f>
        <v>R4. Infection prevention and control (IPC)</v>
      </c>
    </row>
    <row r="96" spans="4:36" x14ac:dyDescent="0.25">
      <c r="Z96" s="29" t="s">
        <v>166</v>
      </c>
      <c r="AA96" s="29" t="s">
        <v>360</v>
      </c>
      <c r="AB96" s="121" t="s">
        <v>467</v>
      </c>
      <c r="AC96" s="121" t="str">
        <f>AC95</f>
        <v>R4. Infection prevention and control (IPC)</v>
      </c>
    </row>
    <row r="97" spans="19:29" x14ac:dyDescent="0.25">
      <c r="Z97" s="29" t="s">
        <v>166</v>
      </c>
      <c r="AA97" s="29" t="s">
        <v>362</v>
      </c>
      <c r="AB97" s="121" t="s">
        <v>468</v>
      </c>
      <c r="AC97" s="121" t="str">
        <f>K17</f>
        <v>R5. Risk communication and community engagement (RCCE)</v>
      </c>
    </row>
    <row r="98" spans="19:29" x14ac:dyDescent="0.25">
      <c r="Z98" s="29" t="s">
        <v>166</v>
      </c>
      <c r="AA98" s="29" t="s">
        <v>363</v>
      </c>
      <c r="AB98" s="121" t="s">
        <v>469</v>
      </c>
      <c r="AC98" s="121" t="str">
        <f>AC97</f>
        <v>R5. Risk communication and community engagement (RCCE)</v>
      </c>
    </row>
    <row r="99" spans="19:29" x14ac:dyDescent="0.25">
      <c r="Z99" s="29" t="s">
        <v>166</v>
      </c>
      <c r="AA99" s="29" t="s">
        <v>364</v>
      </c>
      <c r="AB99" s="121" t="s">
        <v>470</v>
      </c>
      <c r="AC99" s="121" t="str">
        <f>AC98</f>
        <v>R5. Risk communication and community engagement (RCCE)</v>
      </c>
    </row>
    <row r="100" spans="19:29" x14ac:dyDescent="0.25">
      <c r="Z100" s="29" t="s">
        <v>166</v>
      </c>
      <c r="AA100" s="29" t="s">
        <v>366</v>
      </c>
      <c r="AB100" s="121" t="s">
        <v>471</v>
      </c>
      <c r="AC100" s="121" t="str">
        <f>K18</f>
        <v>PoE. PoEs and border health</v>
      </c>
    </row>
    <row r="101" spans="19:29" x14ac:dyDescent="0.25">
      <c r="Z101" s="29" t="s">
        <v>166</v>
      </c>
      <c r="AA101" s="29" t="s">
        <v>367</v>
      </c>
      <c r="AB101" s="121" t="s">
        <v>472</v>
      </c>
      <c r="AC101" s="121" t="str">
        <f>AC100</f>
        <v>PoE. PoEs and border health</v>
      </c>
    </row>
    <row r="102" spans="19:29" x14ac:dyDescent="0.25">
      <c r="Z102" s="29" t="s">
        <v>166</v>
      </c>
      <c r="AA102" s="29" t="s">
        <v>368</v>
      </c>
      <c r="AB102" s="121" t="s">
        <v>473</v>
      </c>
      <c r="AC102" s="121" t="str">
        <f>AC101</f>
        <v>PoE. PoEs and border health</v>
      </c>
    </row>
    <row r="103" spans="19:29" x14ac:dyDescent="0.25">
      <c r="Z103" s="29" t="s">
        <v>166</v>
      </c>
      <c r="AA103" s="29" t="s">
        <v>370</v>
      </c>
      <c r="AB103" s="121" t="s">
        <v>474</v>
      </c>
      <c r="AC103" s="121" t="str">
        <f>K19</f>
        <v>CE. Chemical events</v>
      </c>
    </row>
    <row r="104" spans="19:29" x14ac:dyDescent="0.25">
      <c r="Z104" s="29" t="s">
        <v>166</v>
      </c>
      <c r="AA104" s="29" t="s">
        <v>371</v>
      </c>
      <c r="AB104" s="121" t="s">
        <v>475</v>
      </c>
      <c r="AC104" s="121" t="str">
        <f>AC103</f>
        <v>CE. Chemical events</v>
      </c>
    </row>
    <row r="105" spans="19:29" x14ac:dyDescent="0.25">
      <c r="Z105" s="29" t="s">
        <v>166</v>
      </c>
      <c r="AA105" s="29" t="s">
        <v>373</v>
      </c>
      <c r="AB105" s="121" t="s">
        <v>476</v>
      </c>
      <c r="AC105" s="121" t="str">
        <f>K20</f>
        <v>RE. Radiation emergencies</v>
      </c>
    </row>
    <row r="106" spans="19:29" x14ac:dyDescent="0.25">
      <c r="Z106" s="29" t="s">
        <v>166</v>
      </c>
      <c r="AA106" s="29" t="s">
        <v>374</v>
      </c>
      <c r="AB106" s="121" t="s">
        <v>477</v>
      </c>
      <c r="AC106" s="121" t="str">
        <f>AC105</f>
        <v>RE. Radiation emergencies</v>
      </c>
    </row>
    <row r="107" spans="19:29" x14ac:dyDescent="0.25">
      <c r="Z107" s="29" t="s">
        <v>376</v>
      </c>
      <c r="AA107" s="29" t="s">
        <v>377</v>
      </c>
      <c r="AB107" s="121" t="s">
        <v>478</v>
      </c>
      <c r="AC107" s="121" t="str">
        <f>I2</f>
        <v>C1.Policy, Legal and normative Instruments to implement IHR</v>
      </c>
    </row>
    <row r="108" spans="19:29" x14ac:dyDescent="0.25">
      <c r="Z108" s="29" t="s">
        <v>376</v>
      </c>
      <c r="AA108" s="29" t="s">
        <v>378</v>
      </c>
      <c r="AB108" s="121" t="s">
        <v>479</v>
      </c>
      <c r="AC108" s="121" t="str">
        <f>AC107</f>
        <v>C1.Policy, Legal and normative Instruments to implement IHR</v>
      </c>
    </row>
    <row r="109" spans="19:29" x14ac:dyDescent="0.25">
      <c r="Z109" s="29" t="s">
        <v>376</v>
      </c>
      <c r="AA109" s="29" t="s">
        <v>380</v>
      </c>
      <c r="AB109" s="121" t="s">
        <v>480</v>
      </c>
      <c r="AC109" s="121" t="str">
        <f>I3</f>
        <v>C2.IHR Coordination, National IHR Focal Point functions and advocacy</v>
      </c>
    </row>
    <row r="110" spans="19:29" x14ac:dyDescent="0.25">
      <c r="Z110" s="29" t="s">
        <v>376</v>
      </c>
      <c r="AA110" s="29" t="s">
        <v>381</v>
      </c>
      <c r="AB110" s="121" t="s">
        <v>482</v>
      </c>
      <c r="AC110" s="121" t="str">
        <f>AC109</f>
        <v>C2.IHR Coordination, National IHR Focal Point functions and advocacy</v>
      </c>
    </row>
    <row r="111" spans="19:29" x14ac:dyDescent="0.25">
      <c r="S111" s="121"/>
      <c r="T111" s="121"/>
      <c r="U111" s="121"/>
      <c r="V111" s="121"/>
      <c r="Z111" s="29" t="s">
        <v>376</v>
      </c>
      <c r="AA111" s="29" t="s">
        <v>106</v>
      </c>
      <c r="AB111" s="121" t="s">
        <v>481</v>
      </c>
      <c r="AC111" s="121" t="str">
        <f>AC110</f>
        <v>C2.IHR Coordination, National IHR Focal Point functions and advocacy</v>
      </c>
    </row>
    <row r="112" spans="19:29" x14ac:dyDescent="0.25">
      <c r="S112" s="121"/>
      <c r="T112" s="121"/>
      <c r="U112" s="121"/>
      <c r="V112" s="121"/>
      <c r="Z112" s="29" t="s">
        <v>376</v>
      </c>
      <c r="AA112" s="29" t="s">
        <v>383</v>
      </c>
      <c r="AB112" s="121" t="s">
        <v>483</v>
      </c>
      <c r="AC112" s="121" t="str">
        <f>I4</f>
        <v>C3.Financing</v>
      </c>
    </row>
    <row r="113" spans="19:29" x14ac:dyDescent="0.25">
      <c r="S113" s="121"/>
      <c r="T113" s="121"/>
      <c r="U113" s="121"/>
      <c r="V113" s="121"/>
      <c r="Z113" s="29" t="s">
        <v>376</v>
      </c>
      <c r="AA113" s="29" t="s">
        <v>384</v>
      </c>
      <c r="AB113" s="121" t="s">
        <v>484</v>
      </c>
      <c r="AC113" s="121" t="str">
        <f>AC112</f>
        <v>C3.Financing</v>
      </c>
    </row>
    <row r="114" spans="19:29" x14ac:dyDescent="0.25">
      <c r="S114" s="121"/>
      <c r="T114" s="121"/>
      <c r="U114" s="121"/>
      <c r="V114" s="121"/>
      <c r="Z114" s="29" t="s">
        <v>376</v>
      </c>
      <c r="AA114" s="29" t="s">
        <v>386</v>
      </c>
      <c r="AB114" s="121" t="s">
        <v>489</v>
      </c>
      <c r="AC114" s="121" t="str">
        <f>I5</f>
        <v>C4.Laboratory</v>
      </c>
    </row>
    <row r="115" spans="19:29" x14ac:dyDescent="0.25">
      <c r="S115" s="121"/>
      <c r="T115" s="121"/>
      <c r="U115" s="121"/>
      <c r="V115" s="121"/>
      <c r="Z115" s="29" t="s">
        <v>376</v>
      </c>
      <c r="AA115" s="29" t="s">
        <v>387</v>
      </c>
      <c r="AB115" s="121" t="s">
        <v>485</v>
      </c>
      <c r="AC115" s="121" t="str">
        <f t="shared" ref="AC115:AC120" si="8">AC114</f>
        <v>C4.Laboratory</v>
      </c>
    </row>
    <row r="116" spans="19:29" x14ac:dyDescent="0.25">
      <c r="S116" s="121"/>
      <c r="T116" s="121"/>
      <c r="U116" s="121"/>
      <c r="V116" s="121"/>
      <c r="Z116" s="29" t="s">
        <v>376</v>
      </c>
      <c r="AA116" s="29" t="s">
        <v>387</v>
      </c>
      <c r="AB116" s="121" t="s">
        <v>485</v>
      </c>
      <c r="AC116" s="121" t="str">
        <f t="shared" si="8"/>
        <v>C4.Laboratory</v>
      </c>
    </row>
    <row r="117" spans="19:29" x14ac:dyDescent="0.25">
      <c r="S117" s="121"/>
      <c r="T117" s="121"/>
      <c r="U117" s="121"/>
      <c r="V117" s="121"/>
      <c r="Z117" s="29" t="s">
        <v>376</v>
      </c>
      <c r="AA117" s="29" t="s">
        <v>388</v>
      </c>
      <c r="AB117" s="121" t="s">
        <v>486</v>
      </c>
      <c r="AC117" s="121" t="str">
        <f t="shared" si="8"/>
        <v>C4.Laboratory</v>
      </c>
    </row>
    <row r="118" spans="19:29" x14ac:dyDescent="0.25">
      <c r="S118" s="121"/>
      <c r="T118" s="121"/>
      <c r="U118" s="121"/>
      <c r="V118" s="121"/>
      <c r="Z118" s="29" t="s">
        <v>376</v>
      </c>
      <c r="AA118" s="29" t="s">
        <v>388</v>
      </c>
      <c r="AB118" s="121" t="s">
        <v>486</v>
      </c>
      <c r="AC118" s="121" t="str">
        <f t="shared" si="8"/>
        <v>C4.Laboratory</v>
      </c>
    </row>
    <row r="119" spans="19:29" x14ac:dyDescent="0.25">
      <c r="S119" s="121"/>
      <c r="T119" s="121"/>
      <c r="U119" s="121"/>
      <c r="V119" s="121"/>
      <c r="Z119" s="29" t="s">
        <v>376</v>
      </c>
      <c r="AA119" s="29" t="s">
        <v>389</v>
      </c>
      <c r="AB119" s="121" t="s">
        <v>487</v>
      </c>
      <c r="AC119" s="121" t="str">
        <f t="shared" si="8"/>
        <v>C4.Laboratory</v>
      </c>
    </row>
    <row r="120" spans="19:29" x14ac:dyDescent="0.25">
      <c r="Z120" s="29" t="s">
        <v>376</v>
      </c>
      <c r="AA120" s="29" t="s">
        <v>390</v>
      </c>
      <c r="AB120" s="121" t="s">
        <v>488</v>
      </c>
      <c r="AC120" s="121" t="str">
        <f t="shared" si="8"/>
        <v>C4.Laboratory</v>
      </c>
    </row>
    <row r="121" spans="19:29" x14ac:dyDescent="0.25">
      <c r="Z121" s="29" t="s">
        <v>376</v>
      </c>
      <c r="AA121" s="29" t="s">
        <v>392</v>
      </c>
      <c r="AB121" s="121" t="s">
        <v>490</v>
      </c>
      <c r="AC121" s="121" t="str">
        <f>I6</f>
        <v>C5.Surveillance</v>
      </c>
    </row>
    <row r="122" spans="19:29" x14ac:dyDescent="0.25">
      <c r="Z122" s="29" t="s">
        <v>376</v>
      </c>
      <c r="AA122" s="29" t="s">
        <v>393</v>
      </c>
      <c r="AB122" s="121" t="s">
        <v>491</v>
      </c>
      <c r="AC122" s="121" t="str">
        <f>AC121</f>
        <v>C5.Surveillance</v>
      </c>
    </row>
    <row r="123" spans="19:29" x14ac:dyDescent="0.25">
      <c r="Z123" s="29" t="s">
        <v>376</v>
      </c>
      <c r="AA123" s="29" t="s">
        <v>395</v>
      </c>
      <c r="AB123" s="121" t="s">
        <v>492</v>
      </c>
      <c r="AC123" s="121" t="str">
        <f>I7</f>
        <v>C6.Human resources</v>
      </c>
    </row>
    <row r="124" spans="19:29" x14ac:dyDescent="0.25">
      <c r="Z124" s="29" t="s">
        <v>376</v>
      </c>
      <c r="AA124" s="29" t="s">
        <v>396</v>
      </c>
      <c r="AB124" s="121" t="s">
        <v>493</v>
      </c>
      <c r="AC124" s="121" t="str">
        <f>AC123</f>
        <v>C6.Human resources</v>
      </c>
    </row>
    <row r="125" spans="19:29" x14ac:dyDescent="0.25">
      <c r="Z125" s="29" t="s">
        <v>376</v>
      </c>
      <c r="AA125" s="29" t="s">
        <v>398</v>
      </c>
      <c r="AB125" s="121" t="s">
        <v>496</v>
      </c>
      <c r="AC125" s="121" t="str">
        <f>I8</f>
        <v>C7.Health emergency management</v>
      </c>
    </row>
    <row r="126" spans="19:29" x14ac:dyDescent="0.25">
      <c r="Z126" s="29" t="s">
        <v>376</v>
      </c>
      <c r="AA126" s="29" t="s">
        <v>399</v>
      </c>
      <c r="AB126" s="121" t="s">
        <v>495</v>
      </c>
      <c r="AC126" s="121" t="str">
        <f>AC125</f>
        <v>C7.Health emergency management</v>
      </c>
    </row>
    <row r="127" spans="19:29" x14ac:dyDescent="0.25">
      <c r="Z127" s="29" t="s">
        <v>376</v>
      </c>
      <c r="AA127" s="29" t="s">
        <v>400</v>
      </c>
      <c r="AB127" s="121" t="s">
        <v>494</v>
      </c>
      <c r="AC127" s="121" t="str">
        <f>AC126</f>
        <v>C7.Health emergency management</v>
      </c>
    </row>
    <row r="128" spans="19:29" x14ac:dyDescent="0.25">
      <c r="Z128" s="29" t="s">
        <v>376</v>
      </c>
      <c r="AA128" s="29" t="s">
        <v>402</v>
      </c>
      <c r="AB128" s="121" t="s">
        <v>497</v>
      </c>
      <c r="AC128" s="121" t="str">
        <f>I9</f>
        <v>C8.Health services provision</v>
      </c>
    </row>
    <row r="129" spans="26:29" x14ac:dyDescent="0.25">
      <c r="Z129" s="29" t="s">
        <v>376</v>
      </c>
      <c r="AA129" s="29" t="s">
        <v>403</v>
      </c>
      <c r="AB129" s="121" t="s">
        <v>498</v>
      </c>
      <c r="AC129" s="121" t="str">
        <f>AC128</f>
        <v>C8.Health services provision</v>
      </c>
    </row>
    <row r="130" spans="26:29" x14ac:dyDescent="0.25">
      <c r="Z130" s="29" t="s">
        <v>376</v>
      </c>
      <c r="AA130" s="29" t="s">
        <v>404</v>
      </c>
      <c r="AB130" s="121" t="s">
        <v>499</v>
      </c>
      <c r="AC130" s="121" t="str">
        <f>AC129</f>
        <v>C8.Health services provision</v>
      </c>
    </row>
    <row r="131" spans="26:29" x14ac:dyDescent="0.25">
      <c r="Z131" s="29" t="s">
        <v>376</v>
      </c>
      <c r="AA131" s="29" t="s">
        <v>406</v>
      </c>
      <c r="AB131" s="121" t="s">
        <v>500</v>
      </c>
      <c r="AC131" s="121" t="str">
        <f>I10</f>
        <v>C9.Infection prevention and control (IPC)</v>
      </c>
    </row>
    <row r="132" spans="26:29" x14ac:dyDescent="0.25">
      <c r="Z132" s="29" t="s">
        <v>376</v>
      </c>
      <c r="AA132" s="29" t="s">
        <v>407</v>
      </c>
      <c r="AB132" s="121" t="s">
        <v>501</v>
      </c>
      <c r="AC132" s="121" t="str">
        <f>AC131</f>
        <v>C9.Infection prevention and control (IPC)</v>
      </c>
    </row>
    <row r="133" spans="26:29" x14ac:dyDescent="0.25">
      <c r="Z133" s="29" t="s">
        <v>376</v>
      </c>
      <c r="AA133" s="29" t="s">
        <v>408</v>
      </c>
      <c r="AB133" s="121" t="s">
        <v>502</v>
      </c>
      <c r="AC133" s="121" t="str">
        <f>AC132</f>
        <v>C9.Infection prevention and control (IPC)</v>
      </c>
    </row>
    <row r="134" spans="26:29" x14ac:dyDescent="0.25">
      <c r="Z134" s="29" t="s">
        <v>376</v>
      </c>
      <c r="AA134" s="28" t="s">
        <v>410</v>
      </c>
      <c r="AB134" s="119" t="s">
        <v>511</v>
      </c>
      <c r="AC134" s="121" t="str">
        <f>I11</f>
        <v>C10.Risk communication and community engagement (RCCE)</v>
      </c>
    </row>
    <row r="135" spans="26:29" x14ac:dyDescent="0.25">
      <c r="Z135" s="29" t="s">
        <v>376</v>
      </c>
      <c r="AA135" s="28" t="s">
        <v>411</v>
      </c>
      <c r="AB135" s="119" t="s">
        <v>512</v>
      </c>
      <c r="AC135" s="121" t="str">
        <f>AC134</f>
        <v>C10.Risk communication and community engagement (RCCE)</v>
      </c>
    </row>
    <row r="136" spans="26:29" x14ac:dyDescent="0.25">
      <c r="Z136" s="29" t="s">
        <v>376</v>
      </c>
      <c r="AA136" s="28" t="s">
        <v>412</v>
      </c>
      <c r="AB136" s="119" t="s">
        <v>513</v>
      </c>
      <c r="AC136" s="121" t="str">
        <f>AC135</f>
        <v>C10.Risk communication and community engagement (RCCE)</v>
      </c>
    </row>
    <row r="137" spans="26:29" x14ac:dyDescent="0.25">
      <c r="Z137" s="29" t="s">
        <v>376</v>
      </c>
      <c r="AA137" s="29" t="s">
        <v>414</v>
      </c>
      <c r="AB137" s="121" t="s">
        <v>503</v>
      </c>
      <c r="AC137" s="121" t="str">
        <f>I12</f>
        <v>C11.Points of entry (PoEs) and border health</v>
      </c>
    </row>
    <row r="138" spans="26:29" x14ac:dyDescent="0.25">
      <c r="Z138" s="29" t="s">
        <v>376</v>
      </c>
      <c r="AA138" s="29" t="s">
        <v>415</v>
      </c>
      <c r="AB138" s="121" t="s">
        <v>504</v>
      </c>
      <c r="AC138" s="121" t="str">
        <f>AC137</f>
        <v>C11.Points of entry (PoEs) and border health</v>
      </c>
    </row>
    <row r="139" spans="26:29" x14ac:dyDescent="0.25">
      <c r="Z139" s="29" t="s">
        <v>376</v>
      </c>
      <c r="AA139" s="29" t="s">
        <v>418</v>
      </c>
      <c r="AB139" s="121" t="s">
        <v>505</v>
      </c>
      <c r="AC139" s="121" t="str">
        <f>I13</f>
        <v>C12.Zoonotic diseases</v>
      </c>
    </row>
    <row r="140" spans="26:29" x14ac:dyDescent="0.25">
      <c r="Z140" s="29" t="s">
        <v>376</v>
      </c>
      <c r="AA140" s="29" t="s">
        <v>420</v>
      </c>
      <c r="AB140" s="121" t="s">
        <v>506</v>
      </c>
      <c r="AC140" s="121" t="str">
        <f>I14</f>
        <v>C13.Food safety</v>
      </c>
    </row>
    <row r="141" spans="26:29" x14ac:dyDescent="0.25">
      <c r="Z141" s="29" t="s">
        <v>376</v>
      </c>
      <c r="AA141" s="29" t="s">
        <v>422</v>
      </c>
      <c r="AB141" s="121" t="s">
        <v>507</v>
      </c>
      <c r="AC141" s="121" t="str">
        <f>I15</f>
        <v>C14.Chemical events</v>
      </c>
    </row>
    <row r="142" spans="26:29" x14ac:dyDescent="0.25">
      <c r="Z142" s="29" t="s">
        <v>376</v>
      </c>
      <c r="AA142" s="29" t="s">
        <v>424</v>
      </c>
      <c r="AB142" s="121" t="s">
        <v>508</v>
      </c>
      <c r="AC142" s="121" t="str">
        <f>I16</f>
        <v>C15.Radiation emergencies</v>
      </c>
    </row>
  </sheetData>
  <sortState xmlns:xlrd2="http://schemas.microsoft.com/office/spreadsheetml/2017/richdata2" ref="S111:V119">
    <sortCondition ref="T111:T119"/>
  </sortState>
  <mergeCells count="3">
    <mergeCell ref="AE1:AF1"/>
    <mergeCell ref="A2:A12"/>
    <mergeCell ref="A15:A19"/>
  </mergeCells>
  <phoneticPr fontId="6" type="noConversion"/>
  <conditionalFormatting sqref="AQ2:AQ6">
    <cfRule type="expression" dxfId="19" priority="1" stopIfTrue="1">
      <formula>#REF!=#REF!</formula>
    </cfRule>
    <cfRule type="expression" dxfId="18" priority="2" stopIfTrue="1">
      <formula>#REF!=#REF!</formula>
    </cfRule>
    <cfRule type="expression" dxfId="17" priority="3" stopIfTrue="1">
      <formula>#REF!=#REF!</formula>
    </cfRule>
    <cfRule type="expression" dxfId="16" priority="4" stopIfTrue="1">
      <formula>#REF!=#REF!</formula>
    </cfRule>
  </conditionalFormatting>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C46E-4941-4B15-8C14-474E7E1BCFBD}">
  <sheetPr>
    <tabColor theme="5"/>
  </sheetPr>
  <dimension ref="A1:Y128"/>
  <sheetViews>
    <sheetView topLeftCell="A6" zoomScaleNormal="100" workbookViewId="0">
      <selection activeCell="C8" sqref="C8"/>
    </sheetView>
  </sheetViews>
  <sheetFormatPr defaultRowHeight="15" x14ac:dyDescent="0.25"/>
  <cols>
    <col min="1" max="1" width="3.42578125" style="29" customWidth="1"/>
    <col min="2" max="2" width="19" style="29" customWidth="1"/>
    <col min="3" max="3" width="75.5703125" style="29" customWidth="1"/>
    <col min="4" max="4" width="22.85546875" style="29" customWidth="1"/>
    <col min="5" max="5" width="18" style="29" customWidth="1"/>
    <col min="6" max="6" width="54" style="29" customWidth="1"/>
    <col min="7" max="8" width="9.140625" style="29"/>
  </cols>
  <sheetData>
    <row r="1" spans="1:25" ht="20.25" x14ac:dyDescent="0.25">
      <c r="A1" s="136" t="s">
        <v>0</v>
      </c>
      <c r="B1" s="136"/>
      <c r="C1" s="136"/>
      <c r="D1" s="136"/>
      <c r="E1" s="136"/>
      <c r="F1" s="53"/>
      <c r="G1" s="53"/>
      <c r="H1" s="53"/>
    </row>
    <row r="2" spans="1:25" x14ac:dyDescent="0.25">
      <c r="A2" s="53"/>
      <c r="B2" s="53"/>
      <c r="C2" s="53"/>
      <c r="D2" s="53"/>
      <c r="E2" s="53"/>
      <c r="F2" s="53"/>
      <c r="G2" s="53"/>
      <c r="H2" s="53"/>
    </row>
    <row r="3" spans="1:25" x14ac:dyDescent="0.25">
      <c r="A3" s="75" t="s">
        <v>1</v>
      </c>
      <c r="B3" s="75"/>
      <c r="C3" s="75"/>
      <c r="D3" s="75"/>
      <c r="E3" s="75"/>
      <c r="F3" s="53"/>
      <c r="G3" s="53"/>
      <c r="H3" s="53"/>
    </row>
    <row r="4" spans="1:25" ht="15.75" thickBot="1" x14ac:dyDescent="0.3">
      <c r="A4" s="53"/>
      <c r="B4" s="53"/>
      <c r="C4" s="53"/>
      <c r="D4" s="53"/>
      <c r="E4" s="53"/>
      <c r="F4" s="53"/>
      <c r="G4" s="53"/>
      <c r="H4" s="53"/>
    </row>
    <row r="5" spans="1:25" x14ac:dyDescent="0.25">
      <c r="A5" s="53"/>
      <c r="B5" s="68" t="s">
        <v>2</v>
      </c>
      <c r="C5" s="69" t="s">
        <v>3</v>
      </c>
      <c r="D5" s="69" t="s">
        <v>4</v>
      </c>
      <c r="E5" s="70" t="s">
        <v>5</v>
      </c>
      <c r="F5" s="53"/>
      <c r="G5" s="53"/>
      <c r="H5" s="53"/>
    </row>
    <row r="6" spans="1:25" x14ac:dyDescent="0.25">
      <c r="A6" s="53"/>
      <c r="B6" s="65" t="s">
        <v>6</v>
      </c>
      <c r="C6" s="64" t="s">
        <v>7</v>
      </c>
      <c r="D6" s="64" t="s">
        <v>8</v>
      </c>
      <c r="E6" s="71" t="s">
        <v>9</v>
      </c>
      <c r="F6" s="53"/>
      <c r="G6" s="53"/>
      <c r="H6" s="53"/>
      <c r="N6" s="53"/>
      <c r="O6" s="53"/>
      <c r="P6" s="53"/>
      <c r="Q6" s="53"/>
      <c r="R6" s="53"/>
      <c r="S6" s="53"/>
      <c r="T6" s="53"/>
      <c r="U6" s="53"/>
      <c r="V6" s="53"/>
      <c r="W6" s="53"/>
      <c r="X6" s="53"/>
      <c r="Y6" s="53"/>
    </row>
    <row r="7" spans="1:25" ht="30" x14ac:dyDescent="0.25">
      <c r="A7" s="53"/>
      <c r="B7" s="65" t="s">
        <v>10</v>
      </c>
      <c r="C7" s="42" t="s">
        <v>11</v>
      </c>
      <c r="D7" s="64" t="s">
        <v>12</v>
      </c>
      <c r="E7" s="71" t="s">
        <v>9</v>
      </c>
      <c r="F7" s="53"/>
      <c r="G7" s="53"/>
      <c r="H7" s="53"/>
      <c r="N7" s="53"/>
      <c r="O7" s="53"/>
      <c r="P7" s="53"/>
      <c r="Q7" s="53"/>
      <c r="R7" s="53"/>
      <c r="S7" s="53"/>
      <c r="T7" s="53"/>
      <c r="U7" s="53"/>
      <c r="V7" s="53"/>
      <c r="W7" s="53"/>
      <c r="X7" s="53"/>
      <c r="Y7" s="53"/>
    </row>
    <row r="8" spans="1:25" ht="180" x14ac:dyDescent="0.25">
      <c r="A8" s="53"/>
      <c r="B8" s="66" t="s">
        <v>13</v>
      </c>
      <c r="C8" s="42" t="s">
        <v>14</v>
      </c>
      <c r="D8" s="64" t="s">
        <v>12</v>
      </c>
      <c r="E8" s="71" t="s">
        <v>9</v>
      </c>
      <c r="F8" s="53"/>
      <c r="G8" s="53"/>
      <c r="H8" s="53"/>
    </row>
    <row r="9" spans="1:25" x14ac:dyDescent="0.25">
      <c r="A9" s="53"/>
      <c r="B9" s="66" t="s">
        <v>15</v>
      </c>
      <c r="C9" s="64" t="s">
        <v>16</v>
      </c>
      <c r="D9" s="64" t="s">
        <v>17</v>
      </c>
      <c r="E9" s="71" t="s">
        <v>9</v>
      </c>
      <c r="F9" s="53"/>
      <c r="G9" s="53"/>
      <c r="H9" s="53"/>
    </row>
    <row r="10" spans="1:25" ht="60.75" thickBot="1" x14ac:dyDescent="0.3">
      <c r="A10" s="53"/>
      <c r="B10" s="67" t="s">
        <v>18</v>
      </c>
      <c r="C10" s="72" t="s">
        <v>516</v>
      </c>
      <c r="D10" s="73" t="s">
        <v>19</v>
      </c>
      <c r="E10" s="74" t="s">
        <v>9</v>
      </c>
      <c r="F10" s="53"/>
      <c r="G10" s="53"/>
      <c r="H10" s="53"/>
    </row>
    <row r="11" spans="1:25" x14ac:dyDescent="0.25">
      <c r="A11" s="53"/>
      <c r="B11" s="53"/>
      <c r="C11" s="53"/>
      <c r="D11" s="53"/>
      <c r="E11" s="53"/>
      <c r="F11" s="53"/>
      <c r="G11" s="53"/>
      <c r="H11" s="53"/>
    </row>
    <row r="12" spans="1:25" x14ac:dyDescent="0.25">
      <c r="A12" s="53"/>
      <c r="B12" s="53"/>
      <c r="C12" s="53"/>
      <c r="D12" s="53"/>
      <c r="E12" s="53"/>
      <c r="F12" s="53"/>
      <c r="G12" s="53"/>
      <c r="H12" s="53"/>
    </row>
    <row r="13" spans="1:25" x14ac:dyDescent="0.25">
      <c r="A13" s="98" t="s">
        <v>20</v>
      </c>
      <c r="B13" s="98"/>
      <c r="C13" s="98"/>
      <c r="D13" s="98"/>
      <c r="E13" s="98"/>
      <c r="F13" s="53"/>
      <c r="G13" s="53"/>
      <c r="H13" s="53"/>
    </row>
    <row r="14" spans="1:25" x14ac:dyDescent="0.25">
      <c r="A14" s="53"/>
      <c r="B14" s="53"/>
      <c r="C14" s="53"/>
      <c r="D14" s="53"/>
      <c r="E14" s="53"/>
      <c r="F14" s="53"/>
      <c r="G14" s="53"/>
      <c r="H14" s="53"/>
    </row>
    <row r="15" spans="1:25" ht="30" customHeight="1" x14ac:dyDescent="0.25">
      <c r="A15" s="53"/>
      <c r="B15" s="135" t="s">
        <v>21</v>
      </c>
      <c r="C15" s="135"/>
      <c r="D15" s="135"/>
      <c r="E15" s="135"/>
      <c r="F15" s="53"/>
      <c r="G15" s="53"/>
      <c r="H15" s="53"/>
    </row>
    <row r="16" spans="1:25" ht="15.75" thickBot="1" x14ac:dyDescent="0.3">
      <c r="A16" s="53"/>
      <c r="B16" s="53"/>
      <c r="C16" s="53"/>
      <c r="D16" s="53"/>
      <c r="E16" s="53"/>
      <c r="F16" s="53"/>
      <c r="G16" s="53"/>
      <c r="H16" s="53"/>
    </row>
    <row r="17" spans="1:25" ht="15.75" thickBot="1" x14ac:dyDescent="0.3">
      <c r="A17" s="53"/>
      <c r="B17" s="92" t="s">
        <v>2</v>
      </c>
      <c r="C17" s="93" t="s">
        <v>3</v>
      </c>
      <c r="D17" s="93" t="s">
        <v>4</v>
      </c>
      <c r="E17" s="94" t="s">
        <v>5</v>
      </c>
      <c r="F17" s="53"/>
      <c r="G17" s="53"/>
      <c r="H17" s="53"/>
    </row>
    <row r="18" spans="1:25" ht="45" x14ac:dyDescent="0.25">
      <c r="A18" s="53"/>
      <c r="B18" s="78" t="s">
        <v>22</v>
      </c>
      <c r="C18" s="79" t="s">
        <v>23</v>
      </c>
      <c r="D18" s="79" t="s">
        <v>12</v>
      </c>
      <c r="E18" s="80" t="s">
        <v>9</v>
      </c>
      <c r="F18" s="53"/>
      <c r="G18" s="53"/>
      <c r="H18" s="53"/>
    </row>
    <row r="19" spans="1:25" ht="45" x14ac:dyDescent="0.25">
      <c r="A19" s="53"/>
      <c r="B19" s="81" t="s">
        <v>24</v>
      </c>
      <c r="C19" s="76" t="s">
        <v>25</v>
      </c>
      <c r="D19" s="76" t="s">
        <v>12</v>
      </c>
      <c r="E19" s="77" t="s">
        <v>9</v>
      </c>
      <c r="F19" s="53"/>
      <c r="G19" s="53"/>
      <c r="H19" s="53"/>
    </row>
    <row r="20" spans="1:25" ht="45" x14ac:dyDescent="0.25">
      <c r="A20" s="53"/>
      <c r="B20" s="81" t="s">
        <v>518</v>
      </c>
      <c r="C20" s="76" t="s">
        <v>519</v>
      </c>
      <c r="D20" s="76"/>
      <c r="E20" s="77"/>
      <c r="F20" s="53"/>
      <c r="G20" s="53"/>
      <c r="H20" s="53"/>
    </row>
    <row r="21" spans="1:25" ht="105" x14ac:dyDescent="0.25">
      <c r="A21" s="53"/>
      <c r="B21" s="81" t="s">
        <v>26</v>
      </c>
      <c r="C21" s="76" t="s">
        <v>27</v>
      </c>
      <c r="D21" s="76" t="s">
        <v>8</v>
      </c>
      <c r="E21" s="77" t="s">
        <v>9</v>
      </c>
      <c r="F21" s="97"/>
      <c r="G21" s="53"/>
      <c r="H21" s="53"/>
    </row>
    <row r="22" spans="1:25" ht="31.5" x14ac:dyDescent="0.25">
      <c r="A22" s="53"/>
      <c r="B22" s="81" t="s">
        <v>28</v>
      </c>
      <c r="C22" s="76" t="s">
        <v>29</v>
      </c>
      <c r="D22" s="76" t="s">
        <v>8</v>
      </c>
      <c r="E22" s="77" t="s">
        <v>9</v>
      </c>
      <c r="F22" s="97"/>
      <c r="G22" s="53"/>
      <c r="H22" s="53"/>
    </row>
    <row r="23" spans="1:25" ht="60" x14ac:dyDescent="0.25">
      <c r="A23" s="53"/>
      <c r="B23" s="81" t="s">
        <v>30</v>
      </c>
      <c r="C23" s="76" t="s">
        <v>31</v>
      </c>
      <c r="D23" s="76" t="s">
        <v>32</v>
      </c>
      <c r="E23" s="77" t="s">
        <v>9</v>
      </c>
      <c r="F23" s="97"/>
      <c r="G23" s="53"/>
      <c r="H23" s="53"/>
    </row>
    <row r="24" spans="1:25" ht="15.75" x14ac:dyDescent="0.25">
      <c r="A24" s="53"/>
      <c r="B24" s="82" t="s">
        <v>33</v>
      </c>
      <c r="C24" s="76" t="s">
        <v>34</v>
      </c>
      <c r="D24" s="76" t="s">
        <v>35</v>
      </c>
      <c r="E24" s="77" t="s">
        <v>36</v>
      </c>
      <c r="F24" s="53"/>
      <c r="G24" s="53"/>
      <c r="H24" s="53"/>
    </row>
    <row r="25" spans="1:25" ht="60" x14ac:dyDescent="0.25">
      <c r="A25" s="53"/>
      <c r="B25" s="82" t="s">
        <v>37</v>
      </c>
      <c r="C25" s="76" t="s">
        <v>38</v>
      </c>
      <c r="D25" s="87" t="s">
        <v>39</v>
      </c>
      <c r="E25" s="77" t="s">
        <v>36</v>
      </c>
      <c r="F25" s="53"/>
      <c r="G25" s="53"/>
      <c r="H25" s="53"/>
      <c r="N25" s="53"/>
      <c r="O25" s="53"/>
      <c r="P25" s="53"/>
      <c r="Q25" s="53"/>
      <c r="R25" s="53"/>
      <c r="S25" s="53"/>
      <c r="T25" s="53"/>
      <c r="U25" s="53"/>
      <c r="V25" s="53"/>
      <c r="W25" s="53"/>
      <c r="X25" s="53"/>
      <c r="Y25" s="53"/>
    </row>
    <row r="26" spans="1:25" ht="285" x14ac:dyDescent="0.25">
      <c r="A26" s="53"/>
      <c r="B26" s="82" t="s">
        <v>40</v>
      </c>
      <c r="C26" s="87" t="s">
        <v>521</v>
      </c>
      <c r="D26" s="76" t="s">
        <v>8</v>
      </c>
      <c r="E26" s="77" t="s">
        <v>9</v>
      </c>
      <c r="F26" s="97"/>
      <c r="G26" s="53"/>
      <c r="H26" s="53"/>
      <c r="N26" s="53"/>
      <c r="O26" s="53"/>
      <c r="P26" s="53"/>
      <c r="Q26" s="53"/>
      <c r="R26" s="53"/>
      <c r="S26" s="53"/>
      <c r="T26" s="53"/>
      <c r="U26" s="53"/>
      <c r="V26" s="53"/>
      <c r="W26" s="53"/>
      <c r="X26" s="53"/>
      <c r="Y26" s="53"/>
    </row>
    <row r="27" spans="1:25" ht="60" x14ac:dyDescent="0.25">
      <c r="A27" s="53"/>
      <c r="B27" s="82" t="s">
        <v>41</v>
      </c>
      <c r="C27" s="76" t="s">
        <v>42</v>
      </c>
      <c r="D27" s="87" t="s">
        <v>39</v>
      </c>
      <c r="E27" s="77" t="s">
        <v>36</v>
      </c>
      <c r="F27" s="53"/>
      <c r="G27" s="53"/>
      <c r="H27" s="53"/>
      <c r="N27" s="53"/>
      <c r="O27" s="53"/>
      <c r="P27" s="53"/>
      <c r="Q27" s="53"/>
      <c r="R27" s="53"/>
      <c r="S27" s="53"/>
      <c r="T27" s="53"/>
      <c r="U27" s="53"/>
      <c r="V27" s="53"/>
      <c r="W27" s="53"/>
      <c r="X27" s="53"/>
      <c r="Y27" s="53"/>
    </row>
    <row r="28" spans="1:25" ht="45" x14ac:dyDescent="0.25">
      <c r="A28" s="53"/>
      <c r="B28" s="83" t="s">
        <v>43</v>
      </c>
      <c r="C28" s="76" t="s">
        <v>44</v>
      </c>
      <c r="D28" s="76" t="s">
        <v>45</v>
      </c>
      <c r="E28" s="77" t="s">
        <v>36</v>
      </c>
      <c r="F28" s="53"/>
      <c r="G28" s="53"/>
      <c r="H28" s="53"/>
    </row>
    <row r="29" spans="1:25" ht="15.75" x14ac:dyDescent="0.25">
      <c r="A29" s="53"/>
      <c r="B29" s="83" t="s">
        <v>46</v>
      </c>
      <c r="C29" s="76" t="s">
        <v>47</v>
      </c>
      <c r="D29" s="87" t="s">
        <v>48</v>
      </c>
      <c r="E29" s="77" t="s">
        <v>36</v>
      </c>
      <c r="F29" s="53"/>
      <c r="G29" s="53"/>
      <c r="H29" s="53"/>
    </row>
    <row r="30" spans="1:25" ht="30" x14ac:dyDescent="0.25">
      <c r="A30" s="53"/>
      <c r="B30" s="84" t="s">
        <v>49</v>
      </c>
      <c r="C30" s="76" t="s">
        <v>50</v>
      </c>
      <c r="D30" s="87" t="s">
        <v>48</v>
      </c>
      <c r="E30" s="77" t="s">
        <v>36</v>
      </c>
      <c r="F30" s="53"/>
      <c r="G30" s="53"/>
      <c r="H30" s="53"/>
    </row>
    <row r="31" spans="1:25" ht="30" x14ac:dyDescent="0.25">
      <c r="A31" s="53"/>
      <c r="B31" s="84" t="s">
        <v>51</v>
      </c>
      <c r="C31" s="76" t="s">
        <v>52</v>
      </c>
      <c r="D31" s="87" t="s">
        <v>48</v>
      </c>
      <c r="E31" s="77" t="s">
        <v>36</v>
      </c>
      <c r="F31" s="53"/>
      <c r="G31" s="53"/>
      <c r="H31" s="53"/>
    </row>
    <row r="32" spans="1:25" ht="75" x14ac:dyDescent="0.25">
      <c r="A32" s="53"/>
      <c r="B32" s="84" t="s">
        <v>53</v>
      </c>
      <c r="C32" s="76" t="s">
        <v>54</v>
      </c>
      <c r="D32" s="76" t="s">
        <v>35</v>
      </c>
      <c r="E32" s="77" t="s">
        <v>55</v>
      </c>
      <c r="F32" s="53"/>
      <c r="G32" s="53"/>
      <c r="H32" s="53"/>
    </row>
    <row r="33" spans="1:8" ht="60" x14ac:dyDescent="0.25">
      <c r="A33" s="53"/>
      <c r="B33" s="85" t="s">
        <v>56</v>
      </c>
      <c r="C33" s="76" t="s">
        <v>57</v>
      </c>
      <c r="D33" s="87" t="s">
        <v>58</v>
      </c>
      <c r="E33" s="77" t="s">
        <v>9</v>
      </c>
      <c r="F33" s="53"/>
      <c r="G33" s="53"/>
      <c r="H33" s="53"/>
    </row>
    <row r="34" spans="1:8" ht="75" x14ac:dyDescent="0.25">
      <c r="A34" s="53"/>
      <c r="B34" s="85" t="s">
        <v>59</v>
      </c>
      <c r="C34" s="76" t="s">
        <v>60</v>
      </c>
      <c r="D34" s="87" t="s">
        <v>61</v>
      </c>
      <c r="E34" s="77" t="s">
        <v>9</v>
      </c>
      <c r="F34" s="53"/>
      <c r="G34" s="53"/>
      <c r="H34" s="53"/>
    </row>
    <row r="35" spans="1:8" ht="31.5" x14ac:dyDescent="0.25">
      <c r="A35" s="53"/>
      <c r="B35" s="85" t="s">
        <v>509</v>
      </c>
      <c r="C35" s="87" t="s">
        <v>62</v>
      </c>
      <c r="D35" s="76" t="s">
        <v>32</v>
      </c>
      <c r="E35" s="77" t="s">
        <v>9</v>
      </c>
      <c r="F35" s="53"/>
      <c r="G35" s="53"/>
      <c r="H35" s="53"/>
    </row>
    <row r="36" spans="1:8" ht="15.75" x14ac:dyDescent="0.25">
      <c r="A36" s="53"/>
      <c r="B36" s="85" t="s">
        <v>63</v>
      </c>
      <c r="C36" s="76" t="s">
        <v>64</v>
      </c>
      <c r="D36" s="76" t="s">
        <v>12</v>
      </c>
      <c r="E36" s="77" t="s">
        <v>36</v>
      </c>
      <c r="F36" s="53"/>
      <c r="G36" s="53"/>
      <c r="H36" s="53"/>
    </row>
    <row r="37" spans="1:8" ht="15.75" x14ac:dyDescent="0.25">
      <c r="A37" s="53"/>
      <c r="B37" s="85" t="s">
        <v>65</v>
      </c>
      <c r="C37" s="76" t="s">
        <v>66</v>
      </c>
      <c r="D37" s="76" t="s">
        <v>32</v>
      </c>
      <c r="E37" s="77" t="s">
        <v>36</v>
      </c>
      <c r="F37" s="53"/>
      <c r="G37" s="53"/>
      <c r="H37" s="53"/>
    </row>
    <row r="38" spans="1:8" ht="31.5" x14ac:dyDescent="0.25">
      <c r="A38" s="53"/>
      <c r="B38" s="85" t="str">
        <f>NAPHS_table[[#Headers],[Responsible person]]</f>
        <v>Responsible person</v>
      </c>
      <c r="C38" s="76" t="s">
        <v>67</v>
      </c>
      <c r="D38" s="76" t="s">
        <v>8</v>
      </c>
      <c r="E38" s="77" t="s">
        <v>9</v>
      </c>
      <c r="F38" s="53"/>
      <c r="G38" s="53"/>
      <c r="H38" s="53"/>
    </row>
    <row r="39" spans="1:8" ht="31.5" x14ac:dyDescent="0.25">
      <c r="A39" s="53"/>
      <c r="B39" s="85" t="s">
        <v>68</v>
      </c>
      <c r="C39" s="76" t="s">
        <v>69</v>
      </c>
      <c r="D39" s="76"/>
      <c r="E39" s="77" t="s">
        <v>36</v>
      </c>
      <c r="F39" s="53"/>
      <c r="G39" s="53"/>
      <c r="H39" s="53"/>
    </row>
    <row r="40" spans="1:8" ht="47.25" x14ac:dyDescent="0.25">
      <c r="A40" s="53"/>
      <c r="B40" s="85" t="s">
        <v>70</v>
      </c>
      <c r="C40" s="76" t="s">
        <v>71</v>
      </c>
      <c r="D40" s="76" t="s">
        <v>72</v>
      </c>
      <c r="E40" s="77" t="s">
        <v>36</v>
      </c>
      <c r="F40" s="53"/>
      <c r="G40" s="53"/>
      <c r="H40" s="53"/>
    </row>
    <row r="41" spans="1:8" ht="31.5" x14ac:dyDescent="0.25">
      <c r="A41" s="53"/>
      <c r="B41" s="84" t="s">
        <v>73</v>
      </c>
      <c r="C41" s="76" t="s">
        <v>74</v>
      </c>
      <c r="D41" s="76" t="s">
        <v>12</v>
      </c>
      <c r="E41" s="77" t="s">
        <v>36</v>
      </c>
      <c r="F41" s="53"/>
      <c r="G41" s="53"/>
      <c r="H41" s="53"/>
    </row>
    <row r="42" spans="1:8" ht="16.5" thickBot="1" x14ac:dyDescent="0.3">
      <c r="A42" s="53"/>
      <c r="B42" s="86" t="s">
        <v>75</v>
      </c>
      <c r="C42" s="95" t="s">
        <v>76</v>
      </c>
      <c r="D42" s="95" t="s">
        <v>8</v>
      </c>
      <c r="E42" s="96" t="s">
        <v>36</v>
      </c>
      <c r="F42" s="53"/>
      <c r="G42" s="53"/>
      <c r="H42" s="53"/>
    </row>
    <row r="43" spans="1:8" x14ac:dyDescent="0.25">
      <c r="A43" s="53"/>
      <c r="B43" s="53"/>
      <c r="C43" s="53"/>
      <c r="D43" s="53"/>
      <c r="E43" s="53"/>
      <c r="F43" s="53"/>
      <c r="G43" s="53"/>
      <c r="H43" s="53"/>
    </row>
    <row r="44" spans="1:8" x14ac:dyDescent="0.25">
      <c r="A44" s="53"/>
      <c r="B44" s="53"/>
      <c r="C44" s="53"/>
      <c r="D44" s="53"/>
      <c r="E44" s="53"/>
      <c r="F44" s="53"/>
      <c r="G44" s="53"/>
      <c r="H44" s="53"/>
    </row>
    <row r="45" spans="1:8" x14ac:dyDescent="0.25">
      <c r="A45" s="53"/>
      <c r="B45" s="53"/>
      <c r="C45" s="53"/>
      <c r="D45" s="53"/>
      <c r="E45" s="53"/>
      <c r="F45" s="53"/>
      <c r="G45" s="53"/>
      <c r="H45" s="53"/>
    </row>
    <row r="46" spans="1:8" x14ac:dyDescent="0.25">
      <c r="A46" s="88" t="s">
        <v>77</v>
      </c>
      <c r="B46" s="88"/>
      <c r="C46" s="88"/>
      <c r="D46" s="88"/>
      <c r="E46" s="88"/>
      <c r="F46" s="53"/>
      <c r="G46" s="53"/>
      <c r="H46" s="53"/>
    </row>
    <row r="47" spans="1:8" x14ac:dyDescent="0.25">
      <c r="A47" s="53"/>
      <c r="B47" s="53"/>
      <c r="C47" s="53"/>
      <c r="D47" s="53"/>
      <c r="E47" s="53"/>
      <c r="F47" s="53"/>
      <c r="G47" s="53"/>
      <c r="H47" s="53"/>
    </row>
    <row r="48" spans="1:8" ht="25.5" customHeight="1" x14ac:dyDescent="0.25">
      <c r="A48" s="53"/>
      <c r="B48" s="91" t="s">
        <v>78</v>
      </c>
      <c r="C48" s="53"/>
      <c r="D48" s="53"/>
      <c r="E48" s="53"/>
      <c r="F48" s="53"/>
      <c r="G48" s="53"/>
      <c r="H48" s="53"/>
    </row>
    <row r="49" spans="1:8" s="90" customFormat="1" ht="40.5" customHeight="1" x14ac:dyDescent="0.25">
      <c r="A49" s="89"/>
      <c r="B49" s="135" t="s">
        <v>79</v>
      </c>
      <c r="C49" s="135"/>
      <c r="D49" s="135"/>
      <c r="E49" s="135"/>
      <c r="F49" s="89"/>
      <c r="G49" s="89"/>
      <c r="H49" s="89"/>
    </row>
    <row r="50" spans="1:8" x14ac:dyDescent="0.25">
      <c r="A50" s="53"/>
      <c r="B50" s="53"/>
      <c r="C50" s="53"/>
      <c r="D50" s="53"/>
      <c r="E50" s="53"/>
      <c r="F50" s="53"/>
      <c r="G50" s="53"/>
      <c r="H50" s="53"/>
    </row>
    <row r="51" spans="1:8" x14ac:dyDescent="0.25">
      <c r="A51" s="88" t="s">
        <v>80</v>
      </c>
      <c r="B51" s="88"/>
      <c r="C51" s="88"/>
      <c r="D51" s="88"/>
      <c r="E51" s="88"/>
      <c r="F51" s="53"/>
      <c r="G51" s="53"/>
      <c r="H51" s="53"/>
    </row>
    <row r="52" spans="1:8" x14ac:dyDescent="0.25">
      <c r="A52" s="53"/>
      <c r="B52" s="53"/>
      <c r="C52" s="53"/>
      <c r="D52" s="53"/>
      <c r="E52" s="53"/>
      <c r="F52" s="53"/>
      <c r="G52" s="53"/>
      <c r="H52" s="53"/>
    </row>
    <row r="53" spans="1:8" ht="39" customHeight="1" x14ac:dyDescent="0.25">
      <c r="A53" s="53"/>
      <c r="B53" s="135" t="s">
        <v>81</v>
      </c>
      <c r="C53" s="135"/>
      <c r="D53" s="135"/>
      <c r="E53" s="135"/>
      <c r="F53" s="53"/>
      <c r="G53" s="53"/>
      <c r="H53" s="53"/>
    </row>
    <row r="54" spans="1:8" s="90" customFormat="1" ht="40.5" customHeight="1" x14ac:dyDescent="0.25">
      <c r="A54" s="89"/>
      <c r="B54" s="135" t="s">
        <v>79</v>
      </c>
      <c r="C54" s="135"/>
      <c r="D54" s="135"/>
      <c r="E54" s="135"/>
      <c r="F54" s="89"/>
      <c r="G54" s="89"/>
      <c r="H54" s="89"/>
    </row>
    <row r="55" spans="1:8" x14ac:dyDescent="0.25">
      <c r="A55" s="53"/>
      <c r="B55" s="53"/>
      <c r="C55" s="53"/>
      <c r="D55" s="53"/>
      <c r="E55" s="53"/>
      <c r="F55" s="53"/>
      <c r="G55" s="53"/>
      <c r="H55" s="53"/>
    </row>
    <row r="56" spans="1:8" x14ac:dyDescent="0.25">
      <c r="A56" s="53"/>
      <c r="B56" s="53"/>
      <c r="C56" s="53"/>
      <c r="D56" s="53"/>
      <c r="E56" s="53"/>
      <c r="F56" s="53"/>
      <c r="G56" s="53"/>
      <c r="H56" s="53"/>
    </row>
    <row r="57" spans="1:8" x14ac:dyDescent="0.25">
      <c r="A57" s="53"/>
      <c r="B57" s="53"/>
      <c r="C57" s="53"/>
      <c r="D57" s="53"/>
      <c r="E57" s="53"/>
      <c r="F57" s="53"/>
      <c r="G57" s="53"/>
      <c r="H57" s="53"/>
    </row>
    <row r="58" spans="1:8" x14ac:dyDescent="0.25">
      <c r="A58" s="53"/>
      <c r="B58" s="53"/>
      <c r="C58" s="53"/>
      <c r="D58" s="53"/>
      <c r="E58" s="53"/>
      <c r="F58" s="53"/>
      <c r="G58" s="53"/>
      <c r="H58" s="53"/>
    </row>
    <row r="59" spans="1:8" x14ac:dyDescent="0.25">
      <c r="A59" s="53"/>
      <c r="B59" s="53"/>
      <c r="C59" s="53"/>
      <c r="D59" s="53"/>
      <c r="E59" s="53"/>
      <c r="F59" s="53"/>
      <c r="G59" s="53"/>
      <c r="H59" s="53"/>
    </row>
    <row r="60" spans="1:8" x14ac:dyDescent="0.25">
      <c r="A60" s="53"/>
      <c r="B60" s="53"/>
      <c r="C60" s="53"/>
      <c r="D60" s="53"/>
      <c r="E60" s="53"/>
      <c r="F60" s="53"/>
      <c r="G60" s="53"/>
      <c r="H60" s="53"/>
    </row>
    <row r="61" spans="1:8" x14ac:dyDescent="0.25">
      <c r="A61" s="53"/>
      <c r="B61" s="53"/>
      <c r="C61" s="53"/>
      <c r="D61" s="53"/>
      <c r="E61" s="53"/>
      <c r="F61" s="53"/>
      <c r="G61" s="53"/>
      <c r="H61" s="53"/>
    </row>
    <row r="62" spans="1:8" x14ac:dyDescent="0.25">
      <c r="A62" s="53"/>
      <c r="B62" s="53"/>
      <c r="C62" s="53"/>
      <c r="D62" s="53"/>
      <c r="E62" s="53"/>
      <c r="F62" s="53"/>
      <c r="G62" s="53"/>
      <c r="H62" s="53"/>
    </row>
    <row r="63" spans="1:8" x14ac:dyDescent="0.25">
      <c r="A63" s="53"/>
      <c r="B63" s="53"/>
      <c r="C63" s="53"/>
      <c r="D63" s="53"/>
      <c r="E63" s="53"/>
      <c r="F63" s="53"/>
      <c r="G63" s="53"/>
      <c r="H63" s="53"/>
    </row>
    <row r="64" spans="1:8" x14ac:dyDescent="0.25">
      <c r="A64" s="53"/>
      <c r="B64" s="53"/>
      <c r="C64" s="53"/>
      <c r="D64" s="53"/>
      <c r="E64" s="53"/>
      <c r="F64" s="53"/>
      <c r="G64" s="53"/>
      <c r="H64" s="53"/>
    </row>
    <row r="65" spans="1:8" x14ac:dyDescent="0.25">
      <c r="A65" s="53"/>
      <c r="B65" s="53"/>
      <c r="C65" s="53"/>
      <c r="D65" s="53"/>
      <c r="E65" s="53"/>
      <c r="F65" s="53"/>
      <c r="G65" s="53"/>
      <c r="H65" s="53"/>
    </row>
    <row r="66" spans="1:8" x14ac:dyDescent="0.25">
      <c r="A66" s="53"/>
      <c r="B66" s="53"/>
      <c r="C66" s="53"/>
      <c r="D66" s="53"/>
      <c r="E66" s="53"/>
      <c r="F66" s="53"/>
      <c r="G66" s="53"/>
      <c r="H66" s="53"/>
    </row>
    <row r="67" spans="1:8" x14ac:dyDescent="0.25">
      <c r="A67" s="53"/>
      <c r="B67" s="53"/>
      <c r="C67" s="53"/>
      <c r="D67" s="53"/>
      <c r="E67" s="53"/>
      <c r="F67" s="53"/>
      <c r="G67" s="53"/>
      <c r="H67" s="53"/>
    </row>
    <row r="68" spans="1:8" x14ac:dyDescent="0.25">
      <c r="A68" s="53"/>
      <c r="B68" s="53"/>
      <c r="C68" s="53"/>
      <c r="D68" s="53"/>
      <c r="E68" s="53"/>
      <c r="F68" s="53"/>
      <c r="G68" s="53"/>
      <c r="H68" s="53"/>
    </row>
    <row r="69" spans="1:8" x14ac:dyDescent="0.25">
      <c r="A69" s="53"/>
      <c r="B69" s="53"/>
      <c r="C69" s="53"/>
      <c r="D69" s="53"/>
      <c r="E69" s="53"/>
      <c r="F69" s="53"/>
      <c r="G69" s="53"/>
      <c r="H69" s="53"/>
    </row>
    <row r="70" spans="1:8" x14ac:dyDescent="0.25">
      <c r="A70" s="53"/>
      <c r="B70" s="53"/>
      <c r="C70" s="53"/>
      <c r="D70" s="53"/>
      <c r="E70" s="53"/>
      <c r="F70" s="53"/>
      <c r="G70" s="53"/>
      <c r="H70" s="53"/>
    </row>
    <row r="71" spans="1:8" x14ac:dyDescent="0.25">
      <c r="A71" s="53"/>
      <c r="B71" s="53"/>
      <c r="C71" s="53"/>
      <c r="D71" s="53"/>
      <c r="E71" s="53"/>
      <c r="F71" s="53"/>
      <c r="G71" s="53"/>
      <c r="H71" s="53"/>
    </row>
    <row r="72" spans="1:8" x14ac:dyDescent="0.25">
      <c r="A72" s="53"/>
      <c r="B72" s="53"/>
      <c r="C72" s="53"/>
      <c r="D72" s="53"/>
      <c r="E72" s="53"/>
      <c r="F72" s="53"/>
      <c r="G72" s="53"/>
      <c r="H72" s="53"/>
    </row>
    <row r="73" spans="1:8" x14ac:dyDescent="0.25">
      <c r="A73" s="53"/>
      <c r="B73" s="53"/>
      <c r="C73" s="53"/>
      <c r="D73" s="53"/>
      <c r="E73" s="53"/>
      <c r="F73" s="53"/>
      <c r="G73" s="53"/>
      <c r="H73" s="53"/>
    </row>
    <row r="74" spans="1:8" x14ac:dyDescent="0.25">
      <c r="A74" s="53"/>
      <c r="B74" s="53"/>
      <c r="C74" s="53"/>
      <c r="D74" s="53"/>
      <c r="E74" s="53"/>
      <c r="F74" s="53"/>
      <c r="G74" s="53"/>
      <c r="H74" s="53"/>
    </row>
    <row r="75" spans="1:8" x14ac:dyDescent="0.25">
      <c r="A75" s="53"/>
      <c r="B75" s="53"/>
      <c r="C75" s="53"/>
      <c r="D75" s="53"/>
      <c r="E75" s="53"/>
      <c r="F75" s="53"/>
      <c r="G75" s="53"/>
      <c r="H75" s="53"/>
    </row>
    <row r="76" spans="1:8" x14ac:dyDescent="0.25">
      <c r="A76" s="53"/>
      <c r="B76" s="53"/>
      <c r="C76" s="53"/>
      <c r="D76" s="53"/>
      <c r="E76" s="53"/>
      <c r="F76" s="53"/>
      <c r="G76" s="53"/>
      <c r="H76" s="53"/>
    </row>
    <row r="77" spans="1:8" x14ac:dyDescent="0.25">
      <c r="A77" s="53"/>
      <c r="B77" s="53"/>
      <c r="C77" s="53"/>
      <c r="D77" s="53"/>
      <c r="E77" s="53"/>
      <c r="F77" s="53"/>
      <c r="G77" s="53"/>
      <c r="H77" s="53"/>
    </row>
    <row r="78" spans="1:8" x14ac:dyDescent="0.25">
      <c r="A78" s="53"/>
      <c r="B78" s="53"/>
      <c r="C78" s="53"/>
      <c r="D78" s="53"/>
      <c r="E78" s="53"/>
      <c r="F78" s="53"/>
      <c r="G78" s="53"/>
      <c r="H78" s="53"/>
    </row>
    <row r="79" spans="1:8" x14ac:dyDescent="0.25">
      <c r="A79" s="53"/>
      <c r="B79" s="53"/>
      <c r="C79" s="53"/>
      <c r="D79" s="53"/>
      <c r="E79" s="53"/>
      <c r="F79" s="53"/>
      <c r="G79" s="53"/>
      <c r="H79" s="53"/>
    </row>
    <row r="80" spans="1:8" x14ac:dyDescent="0.25">
      <c r="A80" s="53"/>
      <c r="B80" s="53"/>
      <c r="C80" s="53"/>
      <c r="D80" s="53"/>
      <c r="E80" s="53"/>
      <c r="F80" s="53"/>
      <c r="G80" s="53"/>
      <c r="H80" s="53"/>
    </row>
    <row r="81" spans="1:8" x14ac:dyDescent="0.25">
      <c r="A81" s="53"/>
      <c r="B81" s="53"/>
      <c r="C81" s="53"/>
      <c r="D81" s="53"/>
      <c r="E81" s="53"/>
      <c r="F81" s="53"/>
      <c r="G81" s="53"/>
      <c r="H81" s="53"/>
    </row>
    <row r="82" spans="1:8" x14ac:dyDescent="0.25">
      <c r="A82" s="53"/>
      <c r="B82" s="53"/>
      <c r="C82" s="53"/>
      <c r="D82" s="53"/>
      <c r="E82" s="53"/>
      <c r="F82" s="53"/>
      <c r="G82" s="53"/>
      <c r="H82" s="53"/>
    </row>
    <row r="83" spans="1:8" x14ac:dyDescent="0.25">
      <c r="A83" s="53"/>
      <c r="B83" s="53"/>
      <c r="C83" s="53"/>
      <c r="D83" s="53"/>
      <c r="E83" s="53"/>
      <c r="F83" s="53"/>
      <c r="G83" s="53"/>
      <c r="H83" s="53"/>
    </row>
    <row r="84" spans="1:8" x14ac:dyDescent="0.25">
      <c r="A84" s="53"/>
      <c r="B84" s="53"/>
      <c r="C84" s="53"/>
      <c r="D84" s="53"/>
      <c r="E84" s="53"/>
      <c r="F84" s="53"/>
      <c r="G84" s="53"/>
      <c r="H84" s="53"/>
    </row>
    <row r="85" spans="1:8" x14ac:dyDescent="0.25">
      <c r="A85" s="53"/>
      <c r="B85" s="53"/>
      <c r="C85" s="53"/>
      <c r="D85" s="53"/>
      <c r="E85" s="53"/>
      <c r="F85" s="53"/>
      <c r="G85" s="53"/>
      <c r="H85" s="53"/>
    </row>
    <row r="86" spans="1:8" x14ac:dyDescent="0.25">
      <c r="A86" s="53"/>
      <c r="B86" s="53"/>
      <c r="C86" s="53"/>
      <c r="D86" s="53"/>
      <c r="E86" s="53"/>
      <c r="F86" s="53"/>
      <c r="G86" s="53"/>
      <c r="H86" s="53"/>
    </row>
    <row r="87" spans="1:8" x14ac:dyDescent="0.25">
      <c r="A87" s="53"/>
      <c r="B87" s="53"/>
      <c r="C87" s="53"/>
      <c r="D87" s="53"/>
      <c r="E87" s="53"/>
      <c r="F87" s="53"/>
      <c r="G87" s="53"/>
      <c r="H87" s="53"/>
    </row>
    <row r="88" spans="1:8" x14ac:dyDescent="0.25">
      <c r="A88" s="53"/>
      <c r="B88" s="53"/>
      <c r="C88" s="53"/>
      <c r="D88" s="53"/>
      <c r="E88" s="53"/>
      <c r="F88" s="53"/>
      <c r="G88" s="53"/>
      <c r="H88" s="53"/>
    </row>
    <row r="89" spans="1:8" x14ac:dyDescent="0.25">
      <c r="A89" s="53"/>
      <c r="B89" s="53"/>
      <c r="C89" s="53"/>
      <c r="D89" s="53"/>
      <c r="E89" s="53"/>
      <c r="F89" s="53"/>
      <c r="G89" s="53"/>
      <c r="H89" s="53"/>
    </row>
    <row r="90" spans="1:8" x14ac:dyDescent="0.25">
      <c r="A90" s="53"/>
      <c r="B90" s="53"/>
      <c r="C90" s="53"/>
      <c r="D90" s="53"/>
      <c r="E90" s="53"/>
      <c r="F90" s="53"/>
      <c r="G90" s="53"/>
      <c r="H90" s="53"/>
    </row>
    <row r="91" spans="1:8" x14ac:dyDescent="0.25">
      <c r="A91" s="53"/>
      <c r="B91" s="53"/>
      <c r="C91" s="53"/>
      <c r="D91" s="53"/>
      <c r="E91" s="53"/>
      <c r="F91" s="53"/>
      <c r="G91" s="53"/>
      <c r="H91" s="53"/>
    </row>
    <row r="92" spans="1:8" x14ac:dyDescent="0.25">
      <c r="A92" s="53"/>
      <c r="B92" s="53"/>
      <c r="C92" s="53"/>
      <c r="D92" s="53"/>
      <c r="E92" s="53"/>
      <c r="F92" s="53"/>
      <c r="G92" s="53"/>
      <c r="H92" s="53"/>
    </row>
    <row r="93" spans="1:8" x14ac:dyDescent="0.25">
      <c r="A93" s="53"/>
      <c r="B93" s="53"/>
      <c r="C93" s="53"/>
      <c r="D93" s="53"/>
      <c r="E93" s="53"/>
      <c r="F93" s="53"/>
      <c r="G93" s="53"/>
      <c r="H93" s="53"/>
    </row>
    <row r="94" spans="1:8" x14ac:dyDescent="0.25">
      <c r="A94" s="53"/>
      <c r="B94" s="53"/>
      <c r="C94" s="53"/>
      <c r="D94" s="53"/>
      <c r="E94" s="53"/>
      <c r="F94" s="53"/>
      <c r="G94" s="53"/>
      <c r="H94" s="53"/>
    </row>
    <row r="95" spans="1:8" x14ac:dyDescent="0.25">
      <c r="A95" s="53"/>
      <c r="B95" s="53"/>
      <c r="C95" s="53"/>
      <c r="D95" s="53"/>
      <c r="E95" s="53"/>
      <c r="F95" s="53"/>
      <c r="G95" s="53"/>
      <c r="H95" s="53"/>
    </row>
    <row r="96" spans="1:8" x14ac:dyDescent="0.25">
      <c r="A96" s="53"/>
      <c r="B96" s="53"/>
      <c r="C96" s="53"/>
      <c r="D96" s="53"/>
      <c r="E96" s="53"/>
      <c r="F96" s="53"/>
      <c r="G96" s="53"/>
      <c r="H96" s="53"/>
    </row>
    <row r="97" spans="1:8" x14ac:dyDescent="0.25">
      <c r="A97" s="53"/>
      <c r="B97" s="53"/>
      <c r="C97" s="53"/>
      <c r="D97" s="53"/>
      <c r="E97" s="53"/>
      <c r="F97" s="53"/>
      <c r="G97" s="53"/>
      <c r="H97" s="53"/>
    </row>
    <row r="98" spans="1:8" x14ac:dyDescent="0.25">
      <c r="A98" s="53"/>
      <c r="B98" s="53"/>
      <c r="C98" s="53"/>
      <c r="D98" s="53"/>
      <c r="E98" s="53"/>
      <c r="F98" s="53"/>
      <c r="G98" s="53"/>
      <c r="H98" s="53"/>
    </row>
    <row r="99" spans="1:8" x14ac:dyDescent="0.25">
      <c r="A99" s="53"/>
      <c r="B99" s="53"/>
      <c r="C99" s="53"/>
      <c r="D99" s="53"/>
      <c r="E99" s="53"/>
      <c r="F99" s="53"/>
      <c r="G99" s="53"/>
      <c r="H99" s="53"/>
    </row>
    <row r="100" spans="1:8" x14ac:dyDescent="0.25">
      <c r="A100" s="53"/>
      <c r="B100" s="53"/>
      <c r="C100" s="53"/>
      <c r="D100" s="53"/>
      <c r="E100" s="53"/>
      <c r="F100" s="53"/>
      <c r="G100" s="53"/>
      <c r="H100" s="53"/>
    </row>
    <row r="101" spans="1:8" x14ac:dyDescent="0.25">
      <c r="A101" s="53"/>
      <c r="B101" s="53"/>
      <c r="C101" s="53"/>
      <c r="D101" s="53"/>
      <c r="E101" s="53"/>
      <c r="F101" s="53"/>
      <c r="G101" s="53"/>
      <c r="H101" s="53"/>
    </row>
    <row r="102" spans="1:8" x14ac:dyDescent="0.25">
      <c r="A102" s="53"/>
      <c r="B102" s="53"/>
      <c r="C102" s="53"/>
      <c r="D102" s="53"/>
      <c r="E102" s="53"/>
      <c r="F102" s="53"/>
      <c r="G102" s="53"/>
      <c r="H102" s="53"/>
    </row>
    <row r="103" spans="1:8" x14ac:dyDescent="0.25">
      <c r="A103" s="53"/>
      <c r="B103" s="53"/>
      <c r="C103" s="53"/>
      <c r="D103" s="53"/>
      <c r="E103" s="53"/>
      <c r="F103" s="53"/>
      <c r="G103" s="53"/>
      <c r="H103" s="53"/>
    </row>
    <row r="104" spans="1:8" x14ac:dyDescent="0.25">
      <c r="A104" s="53"/>
      <c r="B104" s="53"/>
      <c r="C104" s="53"/>
      <c r="D104" s="53"/>
      <c r="E104" s="53"/>
      <c r="F104" s="53"/>
      <c r="G104" s="53"/>
      <c r="H104" s="53"/>
    </row>
    <row r="105" spans="1:8" x14ac:dyDescent="0.25">
      <c r="A105" s="53"/>
      <c r="B105" s="53"/>
      <c r="C105" s="53"/>
      <c r="D105" s="53"/>
      <c r="E105" s="53"/>
      <c r="F105" s="53"/>
      <c r="G105" s="53"/>
      <c r="H105" s="53"/>
    </row>
    <row r="106" spans="1:8" x14ac:dyDescent="0.25">
      <c r="A106" s="53"/>
      <c r="B106" s="53"/>
      <c r="C106" s="53"/>
      <c r="D106" s="53"/>
      <c r="E106" s="53"/>
      <c r="F106" s="53"/>
      <c r="G106" s="53"/>
      <c r="H106" s="53"/>
    </row>
    <row r="107" spans="1:8" x14ac:dyDescent="0.25">
      <c r="A107" s="53"/>
      <c r="B107" s="53"/>
      <c r="C107" s="53"/>
      <c r="D107" s="53"/>
      <c r="E107" s="53"/>
      <c r="F107" s="53"/>
      <c r="G107" s="53"/>
      <c r="H107" s="53"/>
    </row>
    <row r="108" spans="1:8" x14ac:dyDescent="0.25">
      <c r="A108" s="53"/>
      <c r="B108" s="53"/>
      <c r="C108" s="53"/>
      <c r="D108" s="53"/>
      <c r="E108" s="53"/>
      <c r="F108" s="53"/>
      <c r="G108" s="53"/>
      <c r="H108" s="53"/>
    </row>
    <row r="109" spans="1:8" x14ac:dyDescent="0.25">
      <c r="A109" s="53"/>
      <c r="B109" s="53"/>
      <c r="C109" s="53"/>
      <c r="D109" s="53"/>
      <c r="E109" s="53"/>
      <c r="F109" s="53"/>
      <c r="G109" s="53"/>
      <c r="H109" s="53"/>
    </row>
    <row r="110" spans="1:8" x14ac:dyDescent="0.25">
      <c r="A110" s="53"/>
      <c r="B110" s="53"/>
      <c r="C110" s="53"/>
      <c r="D110" s="53"/>
      <c r="E110" s="53"/>
      <c r="F110" s="53"/>
      <c r="G110" s="53"/>
      <c r="H110" s="53"/>
    </row>
    <row r="111" spans="1:8" x14ac:dyDescent="0.25">
      <c r="A111" s="53"/>
      <c r="B111" s="53"/>
      <c r="C111" s="53"/>
      <c r="D111" s="53"/>
      <c r="E111" s="53"/>
      <c r="F111" s="53"/>
      <c r="G111" s="53"/>
      <c r="H111" s="53"/>
    </row>
    <row r="112" spans="1:8" x14ac:dyDescent="0.25">
      <c r="A112" s="53"/>
      <c r="B112" s="53"/>
      <c r="C112" s="53"/>
      <c r="D112" s="53"/>
      <c r="E112" s="53"/>
      <c r="F112" s="53"/>
      <c r="G112" s="53"/>
      <c r="H112" s="53"/>
    </row>
    <row r="113" spans="1:8" x14ac:dyDescent="0.25">
      <c r="A113" s="53"/>
      <c r="B113" s="53"/>
      <c r="C113" s="53"/>
      <c r="D113" s="53"/>
      <c r="E113" s="53"/>
      <c r="F113" s="53"/>
      <c r="G113" s="53"/>
      <c r="H113" s="53"/>
    </row>
    <row r="114" spans="1:8" x14ac:dyDescent="0.25">
      <c r="A114" s="53"/>
      <c r="B114" s="53"/>
      <c r="C114" s="53"/>
      <c r="D114" s="53"/>
      <c r="E114" s="53"/>
      <c r="F114" s="53"/>
      <c r="G114" s="53"/>
      <c r="H114" s="53"/>
    </row>
    <row r="115" spans="1:8" x14ac:dyDescent="0.25">
      <c r="A115" s="53"/>
      <c r="B115" s="53"/>
      <c r="C115" s="53"/>
      <c r="D115" s="53"/>
      <c r="E115" s="53"/>
      <c r="F115" s="53"/>
      <c r="G115" s="53"/>
      <c r="H115" s="53"/>
    </row>
    <row r="116" spans="1:8" x14ac:dyDescent="0.25">
      <c r="A116" s="53"/>
      <c r="B116" s="53"/>
      <c r="C116" s="53"/>
      <c r="D116" s="53"/>
      <c r="E116" s="53"/>
      <c r="F116" s="53"/>
      <c r="G116" s="53"/>
      <c r="H116" s="53"/>
    </row>
    <row r="117" spans="1:8" x14ac:dyDescent="0.25">
      <c r="A117" s="53"/>
      <c r="B117" s="53"/>
      <c r="C117" s="53"/>
      <c r="D117" s="53"/>
      <c r="E117" s="53"/>
      <c r="F117" s="53"/>
      <c r="G117" s="53"/>
      <c r="H117" s="53"/>
    </row>
    <row r="118" spans="1:8" x14ac:dyDescent="0.25">
      <c r="A118" s="53"/>
      <c r="B118" s="53"/>
      <c r="C118" s="53"/>
      <c r="D118" s="53"/>
      <c r="E118" s="53"/>
      <c r="F118" s="53"/>
      <c r="G118" s="53"/>
      <c r="H118" s="53"/>
    </row>
    <row r="119" spans="1:8" x14ac:dyDescent="0.25">
      <c r="A119" s="53"/>
      <c r="B119" s="53"/>
      <c r="C119" s="53"/>
      <c r="D119" s="53"/>
      <c r="E119" s="53"/>
      <c r="F119" s="53"/>
      <c r="G119" s="53"/>
      <c r="H119" s="53"/>
    </row>
    <row r="120" spans="1:8" x14ac:dyDescent="0.25">
      <c r="A120" s="53"/>
      <c r="B120" s="53"/>
      <c r="C120" s="53"/>
      <c r="D120" s="53"/>
      <c r="E120" s="53"/>
      <c r="F120" s="53"/>
      <c r="G120" s="53"/>
      <c r="H120" s="53"/>
    </row>
    <row r="121" spans="1:8" x14ac:dyDescent="0.25">
      <c r="A121" s="53"/>
      <c r="B121" s="53"/>
      <c r="C121" s="53"/>
      <c r="D121" s="53"/>
      <c r="E121" s="53"/>
      <c r="F121" s="53"/>
      <c r="G121" s="53"/>
      <c r="H121" s="53"/>
    </row>
    <row r="122" spans="1:8" x14ac:dyDescent="0.25">
      <c r="A122" s="53"/>
      <c r="B122" s="53"/>
      <c r="C122" s="53"/>
      <c r="D122" s="53"/>
      <c r="E122" s="53"/>
      <c r="F122" s="53"/>
      <c r="G122" s="53"/>
      <c r="H122" s="53"/>
    </row>
    <row r="123" spans="1:8" x14ac:dyDescent="0.25">
      <c r="A123" s="53"/>
      <c r="B123" s="53"/>
      <c r="C123" s="53"/>
      <c r="D123" s="53"/>
      <c r="E123" s="53"/>
      <c r="F123" s="53"/>
      <c r="G123" s="53"/>
      <c r="H123" s="53"/>
    </row>
    <row r="124" spans="1:8" x14ac:dyDescent="0.25">
      <c r="A124" s="53"/>
      <c r="B124" s="53"/>
      <c r="C124" s="53"/>
      <c r="D124" s="53"/>
      <c r="E124" s="53"/>
      <c r="F124" s="53"/>
      <c r="G124" s="53"/>
      <c r="H124" s="53"/>
    </row>
    <row r="125" spans="1:8" x14ac:dyDescent="0.25">
      <c r="A125" s="53"/>
      <c r="B125" s="53"/>
      <c r="C125" s="53"/>
      <c r="D125" s="53"/>
      <c r="E125" s="53"/>
      <c r="F125" s="53"/>
      <c r="G125" s="53"/>
      <c r="H125" s="53"/>
    </row>
    <row r="126" spans="1:8" x14ac:dyDescent="0.25">
      <c r="A126" s="53"/>
      <c r="B126" s="53"/>
      <c r="C126" s="53"/>
      <c r="D126" s="53"/>
      <c r="E126" s="53"/>
      <c r="F126" s="53"/>
      <c r="G126" s="53"/>
      <c r="H126" s="53"/>
    </row>
    <row r="127" spans="1:8" x14ac:dyDescent="0.25">
      <c r="A127" s="53"/>
      <c r="B127" s="53"/>
      <c r="C127" s="53"/>
      <c r="D127" s="53"/>
      <c r="E127" s="53"/>
      <c r="F127" s="53"/>
      <c r="G127" s="53"/>
      <c r="H127" s="53"/>
    </row>
    <row r="128" spans="1:8" x14ac:dyDescent="0.25">
      <c r="A128" s="53"/>
      <c r="B128" s="53"/>
      <c r="C128" s="53"/>
      <c r="D128" s="53"/>
      <c r="E128" s="53"/>
      <c r="F128" s="53"/>
      <c r="G128" s="53"/>
      <c r="H128" s="53"/>
    </row>
  </sheetData>
  <mergeCells count="5">
    <mergeCell ref="B49:E49"/>
    <mergeCell ref="B54:E54"/>
    <mergeCell ref="B53:E53"/>
    <mergeCell ref="A1:E1"/>
    <mergeCell ref="B15:E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831B-EA06-43B1-85A7-486D519F64A6}">
  <sheetPr>
    <tabColor theme="7"/>
  </sheetPr>
  <dimension ref="A1:P61"/>
  <sheetViews>
    <sheetView workbookViewId="0">
      <selection activeCell="E19" sqref="E19"/>
    </sheetView>
  </sheetViews>
  <sheetFormatPr defaultColWidth="9.140625" defaultRowHeight="15" x14ac:dyDescent="0.25"/>
  <cols>
    <col min="1" max="1" width="13.28515625" style="29" bestFit="1" customWidth="1"/>
    <col min="2" max="2" width="1.42578125" style="29" customWidth="1"/>
    <col min="3" max="3" width="16.140625" style="29" customWidth="1"/>
    <col min="4" max="4" width="2.5703125" style="29" customWidth="1"/>
    <col min="5" max="5" width="16.28515625" style="29" customWidth="1"/>
    <col min="6" max="6" width="1.42578125" style="29" customWidth="1"/>
    <col min="7" max="9" width="9.140625" style="29"/>
    <col min="10" max="10" width="1.140625" style="29" customWidth="1"/>
    <col min="11" max="16384" width="9.140625" style="29"/>
  </cols>
  <sheetData>
    <row r="1" spans="1:16" x14ac:dyDescent="0.25">
      <c r="A1" s="53"/>
      <c r="B1" s="53"/>
      <c r="C1" s="53"/>
      <c r="D1" s="53"/>
      <c r="E1" s="53"/>
      <c r="F1" s="53"/>
      <c r="G1" s="53"/>
      <c r="H1" s="53"/>
      <c r="I1" s="53"/>
      <c r="J1" s="53"/>
      <c r="K1" s="53"/>
      <c r="L1" s="53"/>
      <c r="M1" s="53"/>
      <c r="N1" s="53"/>
      <c r="O1" s="53"/>
      <c r="P1" s="53"/>
    </row>
    <row r="2" spans="1:16" ht="15.75" thickBot="1" x14ac:dyDescent="0.3">
      <c r="A2" s="53"/>
      <c r="B2" s="53"/>
      <c r="C2" s="53"/>
      <c r="D2" s="53"/>
      <c r="E2" s="53"/>
      <c r="F2" s="53"/>
      <c r="G2" s="53"/>
      <c r="H2" s="53"/>
      <c r="I2" s="53"/>
      <c r="J2" s="53"/>
      <c r="K2" s="53"/>
      <c r="L2" s="53"/>
      <c r="M2" s="53"/>
      <c r="N2" s="53"/>
      <c r="O2" s="53"/>
      <c r="P2" s="53"/>
    </row>
    <row r="3" spans="1:16" x14ac:dyDescent="0.25">
      <c r="A3" s="53"/>
      <c r="B3" s="54"/>
      <c r="C3" s="55" t="s">
        <v>6</v>
      </c>
      <c r="D3" s="55"/>
      <c r="E3" s="55"/>
      <c r="F3" s="55"/>
      <c r="G3" s="55"/>
      <c r="H3" s="55"/>
      <c r="I3" s="55"/>
      <c r="J3" s="56"/>
      <c r="K3" s="53"/>
      <c r="L3" s="53"/>
      <c r="M3" s="53"/>
      <c r="N3" s="53"/>
      <c r="O3" s="53"/>
      <c r="P3" s="53"/>
    </row>
    <row r="4" spans="1:16" ht="25.5" customHeight="1" x14ac:dyDescent="0.25">
      <c r="A4" s="53"/>
      <c r="B4" s="57"/>
      <c r="C4" s="137"/>
      <c r="D4" s="137"/>
      <c r="E4" s="137"/>
      <c r="F4" s="137"/>
      <c r="G4" s="137"/>
      <c r="H4" s="137"/>
      <c r="I4" s="137"/>
      <c r="J4" s="58"/>
      <c r="K4" s="53"/>
      <c r="L4" s="53"/>
      <c r="M4" s="53"/>
      <c r="N4" s="53"/>
      <c r="O4" s="53"/>
      <c r="P4" s="53"/>
    </row>
    <row r="5" spans="1:16" ht="7.5" customHeight="1" thickBot="1" x14ac:dyDescent="0.3">
      <c r="A5" s="53"/>
      <c r="B5" s="59"/>
      <c r="C5" s="60"/>
      <c r="D5" s="60"/>
      <c r="E5" s="60"/>
      <c r="F5" s="60"/>
      <c r="G5" s="60"/>
      <c r="H5" s="60"/>
      <c r="I5" s="60"/>
      <c r="J5" s="61"/>
      <c r="K5" s="53"/>
      <c r="L5" s="53"/>
      <c r="M5" s="53"/>
      <c r="N5" s="53"/>
      <c r="O5" s="53"/>
      <c r="P5" s="53"/>
    </row>
    <row r="6" spans="1:16" ht="15.75" thickBot="1" x14ac:dyDescent="0.3">
      <c r="A6" s="53"/>
      <c r="B6" s="53"/>
      <c r="C6" s="53"/>
      <c r="D6" s="53"/>
      <c r="E6" s="53"/>
      <c r="F6" s="53"/>
      <c r="G6" s="53"/>
      <c r="H6" s="53"/>
      <c r="I6" s="53"/>
      <c r="J6" s="53"/>
      <c r="K6" s="53"/>
      <c r="L6" s="53"/>
      <c r="M6" s="53"/>
      <c r="N6" s="53"/>
      <c r="O6" s="53"/>
      <c r="P6" s="53"/>
    </row>
    <row r="7" spans="1:16" x14ac:dyDescent="0.25">
      <c r="A7" s="53"/>
      <c r="B7" s="54"/>
      <c r="C7" s="55" t="s">
        <v>10</v>
      </c>
      <c r="D7" s="55"/>
      <c r="E7" s="55"/>
      <c r="F7" s="56"/>
      <c r="G7" s="53"/>
      <c r="H7" s="53"/>
      <c r="I7" s="53"/>
      <c r="J7" s="53"/>
      <c r="K7" s="53"/>
      <c r="L7" s="53"/>
      <c r="M7" s="53"/>
      <c r="N7" s="53"/>
      <c r="O7" s="53"/>
      <c r="P7" s="53"/>
    </row>
    <row r="8" spans="1:16" x14ac:dyDescent="0.25">
      <c r="A8" s="53"/>
      <c r="B8" s="57"/>
      <c r="C8" s="138"/>
      <c r="D8" s="138"/>
      <c r="E8" s="138"/>
      <c r="F8" s="58"/>
      <c r="G8" s="53"/>
      <c r="H8" s="53"/>
      <c r="I8" s="53"/>
      <c r="J8" s="53"/>
      <c r="K8" s="53"/>
      <c r="L8" s="53"/>
      <c r="M8" s="53"/>
      <c r="N8" s="53"/>
      <c r="O8" s="53"/>
      <c r="P8" s="53"/>
    </row>
    <row r="9" spans="1:16" ht="6.75" customHeight="1" thickBot="1" x14ac:dyDescent="0.3">
      <c r="A9" s="53"/>
      <c r="B9" s="59"/>
      <c r="C9" s="60"/>
      <c r="D9" s="60"/>
      <c r="E9" s="60"/>
      <c r="F9" s="61"/>
      <c r="G9" s="53"/>
      <c r="H9" s="53"/>
      <c r="I9" s="53"/>
      <c r="J9" s="53"/>
      <c r="K9" s="53"/>
      <c r="L9" s="53"/>
      <c r="M9" s="53"/>
      <c r="N9" s="53"/>
      <c r="O9" s="53"/>
      <c r="P9" s="53"/>
    </row>
    <row r="10" spans="1:16" ht="15.75" thickBot="1" x14ac:dyDescent="0.3">
      <c r="A10" s="53"/>
      <c r="B10" s="53"/>
      <c r="C10" s="53"/>
      <c r="D10" s="53"/>
      <c r="E10" s="53"/>
      <c r="F10" s="53"/>
      <c r="G10" s="53"/>
      <c r="H10" s="53"/>
      <c r="I10" s="53"/>
      <c r="J10" s="53"/>
      <c r="K10" s="53"/>
      <c r="L10" s="53"/>
      <c r="M10" s="53"/>
      <c r="N10" s="53"/>
      <c r="O10" s="53"/>
      <c r="P10" s="53"/>
    </row>
    <row r="11" spans="1:16" x14ac:dyDescent="0.25">
      <c r="A11" s="53"/>
      <c r="B11" s="54"/>
      <c r="C11" s="55" t="s">
        <v>13</v>
      </c>
      <c r="D11" s="55"/>
      <c r="E11" s="55"/>
      <c r="F11" s="56"/>
      <c r="G11" s="53"/>
      <c r="H11" s="53"/>
      <c r="I11" s="53"/>
      <c r="J11" s="53"/>
      <c r="K11" s="53"/>
      <c r="L11" s="53"/>
      <c r="M11" s="53"/>
      <c r="N11" s="53"/>
      <c r="O11" s="53"/>
      <c r="P11" s="53"/>
    </row>
    <row r="12" spans="1:16" x14ac:dyDescent="0.25">
      <c r="A12" s="53"/>
      <c r="B12" s="57"/>
      <c r="C12" s="53"/>
      <c r="D12" s="62"/>
      <c r="E12" s="62"/>
      <c r="F12" s="58"/>
      <c r="G12" s="53"/>
      <c r="H12" s="53"/>
      <c r="I12" s="53"/>
      <c r="J12" s="53"/>
      <c r="K12" s="53"/>
      <c r="L12" s="53"/>
      <c r="M12" s="53"/>
      <c r="N12" s="53"/>
      <c r="O12" s="53"/>
      <c r="P12" s="53"/>
    </row>
    <row r="13" spans="1:16" ht="6.75" customHeight="1" thickBot="1" x14ac:dyDescent="0.3">
      <c r="A13" s="53"/>
      <c r="B13" s="59"/>
      <c r="C13" s="60"/>
      <c r="D13" s="60"/>
      <c r="E13" s="60"/>
      <c r="F13" s="61"/>
      <c r="G13" s="53"/>
      <c r="H13" s="53"/>
      <c r="I13" s="53"/>
      <c r="J13" s="53"/>
      <c r="K13" s="53"/>
      <c r="L13" s="53"/>
      <c r="M13" s="53"/>
      <c r="N13" s="53"/>
      <c r="O13" s="53"/>
      <c r="P13" s="53"/>
    </row>
    <row r="14" spans="1:16" ht="15.75" thickBot="1" x14ac:dyDescent="0.3">
      <c r="A14" s="53"/>
      <c r="B14" s="53"/>
      <c r="C14" s="53"/>
      <c r="D14" s="53"/>
      <c r="E14" s="53"/>
      <c r="F14" s="53"/>
      <c r="G14" s="53"/>
      <c r="H14" s="53"/>
      <c r="I14" s="53"/>
      <c r="J14" s="53"/>
      <c r="K14" s="53"/>
      <c r="L14" s="53"/>
      <c r="M14" s="53"/>
      <c r="N14" s="53"/>
      <c r="O14" s="53"/>
      <c r="P14" s="53"/>
    </row>
    <row r="15" spans="1:16" x14ac:dyDescent="0.25">
      <c r="A15" s="53"/>
      <c r="B15" s="54"/>
      <c r="C15" s="55" t="s">
        <v>84</v>
      </c>
      <c r="D15" s="55"/>
      <c r="E15" s="55"/>
      <c r="F15" s="56"/>
      <c r="G15" s="53"/>
      <c r="H15" s="53"/>
      <c r="I15" s="53"/>
      <c r="J15" s="53"/>
      <c r="K15" s="53"/>
      <c r="L15" s="53"/>
      <c r="M15" s="53"/>
      <c r="N15" s="53"/>
      <c r="O15" s="53"/>
      <c r="P15" s="53"/>
    </row>
    <row r="16" spans="1:16" x14ac:dyDescent="0.25">
      <c r="A16" s="53"/>
      <c r="B16" s="57"/>
      <c r="C16" s="62"/>
      <c r="D16" s="62"/>
      <c r="E16" s="62"/>
      <c r="F16" s="58"/>
      <c r="G16" s="53"/>
      <c r="H16" s="53"/>
      <c r="I16" s="53"/>
      <c r="J16" s="53"/>
      <c r="K16" s="53"/>
      <c r="L16" s="53"/>
      <c r="M16" s="53"/>
      <c r="N16" s="53"/>
      <c r="O16" s="53"/>
      <c r="P16" s="53"/>
    </row>
    <row r="17" spans="1:16" x14ac:dyDescent="0.25">
      <c r="A17" s="53"/>
      <c r="B17" s="57"/>
      <c r="C17" s="62" t="s">
        <v>15</v>
      </c>
      <c r="D17" s="62"/>
      <c r="E17" s="62" t="s">
        <v>18</v>
      </c>
      <c r="F17" s="58"/>
      <c r="G17" s="53"/>
      <c r="H17" s="53"/>
      <c r="I17" s="53"/>
      <c r="J17" s="53"/>
      <c r="K17" s="53"/>
      <c r="L17" s="53"/>
      <c r="M17" s="53"/>
      <c r="N17" s="53"/>
      <c r="O17" s="53"/>
      <c r="P17" s="53"/>
    </row>
    <row r="18" spans="1:16" x14ac:dyDescent="0.25">
      <c r="A18" s="53"/>
      <c r="B18" s="57"/>
      <c r="C18" s="63"/>
      <c r="D18" s="62"/>
      <c r="E18" s="63"/>
      <c r="F18" s="58"/>
      <c r="G18" s="53"/>
      <c r="H18" s="53"/>
      <c r="I18" s="53"/>
      <c r="J18" s="53"/>
      <c r="K18" s="53"/>
      <c r="L18" s="53"/>
      <c r="M18" s="53"/>
      <c r="N18" s="53"/>
      <c r="O18" s="53"/>
      <c r="P18" s="53"/>
    </row>
    <row r="19" spans="1:16" x14ac:dyDescent="0.25">
      <c r="A19" s="53"/>
      <c r="B19" s="57"/>
      <c r="C19" s="62"/>
      <c r="D19" s="62"/>
      <c r="E19" s="62"/>
      <c r="F19" s="58"/>
      <c r="G19" s="53"/>
      <c r="H19" s="53"/>
      <c r="I19" s="53"/>
      <c r="J19" s="53"/>
      <c r="K19" s="53"/>
      <c r="L19" s="53"/>
      <c r="M19" s="53"/>
      <c r="N19" s="53"/>
      <c r="O19" s="53"/>
      <c r="P19" s="53"/>
    </row>
    <row r="20" spans="1:16" ht="15.75" thickBot="1" x14ac:dyDescent="0.3">
      <c r="A20" s="53"/>
      <c r="B20" s="59"/>
      <c r="C20" s="60"/>
      <c r="D20" s="60"/>
      <c r="E20" s="60"/>
      <c r="F20" s="61"/>
      <c r="G20" s="53"/>
      <c r="H20" s="53"/>
      <c r="I20" s="53"/>
      <c r="J20" s="53"/>
      <c r="K20" s="53"/>
      <c r="L20" s="53"/>
      <c r="M20" s="53"/>
      <c r="N20" s="53"/>
      <c r="O20" s="53"/>
      <c r="P20" s="53"/>
    </row>
    <row r="21" spans="1:16" x14ac:dyDescent="0.25">
      <c r="A21" s="53"/>
      <c r="B21" s="53"/>
      <c r="C21" s="53"/>
      <c r="D21" s="53"/>
      <c r="E21" s="53"/>
      <c r="F21" s="53"/>
      <c r="G21" s="53"/>
      <c r="H21" s="53"/>
      <c r="I21" s="53"/>
      <c r="J21" s="53"/>
      <c r="K21" s="53"/>
      <c r="L21" s="53"/>
      <c r="M21" s="53"/>
      <c r="N21" s="53"/>
      <c r="O21" s="53"/>
      <c r="P21" s="53"/>
    </row>
    <row r="22" spans="1:16" x14ac:dyDescent="0.25">
      <c r="A22" s="53"/>
      <c r="B22" s="53"/>
      <c r="C22" s="53"/>
      <c r="D22" s="53"/>
      <c r="E22" s="53"/>
      <c r="F22" s="53"/>
      <c r="G22" s="53"/>
      <c r="H22" s="53"/>
      <c r="I22" s="53"/>
      <c r="J22" s="53"/>
      <c r="K22" s="53"/>
      <c r="L22" s="53"/>
      <c r="M22" s="53"/>
      <c r="N22" s="53"/>
      <c r="O22" s="53"/>
      <c r="P22" s="53"/>
    </row>
    <row r="23" spans="1:16" x14ac:dyDescent="0.25">
      <c r="A23" s="53"/>
      <c r="B23" s="53"/>
      <c r="C23" s="53"/>
      <c r="D23" s="53"/>
      <c r="E23" s="53"/>
      <c r="F23" s="53"/>
      <c r="G23" s="53"/>
      <c r="H23" s="53"/>
      <c r="I23" s="53"/>
      <c r="J23" s="53"/>
      <c r="K23" s="53"/>
      <c r="L23" s="53"/>
      <c r="M23" s="53"/>
      <c r="N23" s="53"/>
      <c r="O23" s="53"/>
      <c r="P23" s="53"/>
    </row>
    <row r="24" spans="1:16" x14ac:dyDescent="0.25">
      <c r="A24" s="53"/>
      <c r="B24" s="53"/>
      <c r="C24" s="53"/>
      <c r="D24" s="53"/>
      <c r="E24" s="53"/>
      <c r="F24" s="53"/>
      <c r="G24" s="53"/>
      <c r="H24" s="53"/>
      <c r="I24" s="53"/>
      <c r="J24" s="53"/>
      <c r="K24" s="53"/>
      <c r="L24" s="53"/>
      <c r="M24" s="53"/>
      <c r="N24" s="53"/>
      <c r="O24" s="53"/>
      <c r="P24" s="53"/>
    </row>
    <row r="25" spans="1:16" x14ac:dyDescent="0.25">
      <c r="A25" s="53"/>
      <c r="B25" s="53"/>
      <c r="C25" s="53"/>
      <c r="D25" s="53"/>
      <c r="E25" s="53"/>
      <c r="F25" s="53"/>
      <c r="G25" s="53"/>
      <c r="H25" s="53"/>
      <c r="I25" s="53"/>
      <c r="J25" s="53"/>
      <c r="K25" s="53"/>
      <c r="L25" s="53"/>
      <c r="M25" s="53"/>
      <c r="N25" s="53"/>
      <c r="O25" s="53"/>
      <c r="P25" s="53"/>
    </row>
    <row r="26" spans="1:16" x14ac:dyDescent="0.25">
      <c r="A26" s="53"/>
      <c r="B26" s="53"/>
      <c r="C26" s="53"/>
      <c r="D26" s="53"/>
      <c r="E26" s="53"/>
      <c r="F26" s="53"/>
      <c r="G26" s="53"/>
      <c r="H26" s="53"/>
      <c r="I26" s="53"/>
      <c r="J26" s="53"/>
      <c r="K26" s="53"/>
      <c r="L26" s="53"/>
      <c r="M26" s="53"/>
      <c r="N26" s="53"/>
      <c r="O26" s="53"/>
      <c r="P26" s="53"/>
    </row>
    <row r="27" spans="1:16" x14ac:dyDescent="0.25">
      <c r="A27" s="53"/>
      <c r="B27" s="53"/>
      <c r="C27" s="53"/>
      <c r="D27" s="53"/>
      <c r="E27" s="53"/>
      <c r="F27" s="53"/>
      <c r="G27" s="53"/>
      <c r="H27" s="53"/>
      <c r="I27" s="53"/>
      <c r="J27" s="53"/>
      <c r="K27" s="53"/>
      <c r="L27" s="53"/>
      <c r="M27" s="53"/>
      <c r="N27" s="53"/>
      <c r="O27" s="53"/>
      <c r="P27" s="53"/>
    </row>
    <row r="28" spans="1:16" x14ac:dyDescent="0.25">
      <c r="A28" s="53"/>
      <c r="B28" s="53"/>
      <c r="C28" s="53"/>
      <c r="D28" s="53"/>
      <c r="E28" s="53"/>
      <c r="F28" s="53"/>
      <c r="G28" s="53"/>
      <c r="H28" s="53"/>
      <c r="I28" s="53"/>
      <c r="J28" s="53"/>
      <c r="K28" s="53"/>
      <c r="L28" s="53"/>
      <c r="M28" s="53"/>
      <c r="N28" s="53"/>
      <c r="O28" s="53"/>
      <c r="P28" s="53"/>
    </row>
    <row r="29" spans="1:16" x14ac:dyDescent="0.25">
      <c r="A29" s="53"/>
      <c r="B29" s="53"/>
      <c r="C29" s="53"/>
      <c r="D29" s="53"/>
      <c r="E29" s="53"/>
      <c r="F29" s="53"/>
      <c r="G29" s="53"/>
      <c r="H29" s="53"/>
      <c r="I29" s="53"/>
      <c r="J29" s="53"/>
      <c r="K29" s="53"/>
      <c r="L29" s="53"/>
      <c r="M29" s="53"/>
      <c r="N29" s="53"/>
      <c r="O29" s="53"/>
      <c r="P29" s="53"/>
    </row>
    <row r="30" spans="1:16" x14ac:dyDescent="0.25">
      <c r="A30" s="53"/>
      <c r="B30" s="53"/>
      <c r="C30" s="53"/>
      <c r="D30" s="53"/>
      <c r="E30" s="53"/>
      <c r="F30" s="53"/>
      <c r="G30" s="53"/>
      <c r="H30" s="53"/>
      <c r="I30" s="53"/>
      <c r="J30" s="53"/>
      <c r="K30" s="53"/>
      <c r="L30" s="53"/>
      <c r="M30" s="53"/>
      <c r="N30" s="53"/>
      <c r="O30" s="53"/>
      <c r="P30" s="53"/>
    </row>
    <row r="31" spans="1:16" x14ac:dyDescent="0.25">
      <c r="A31" s="53"/>
      <c r="B31" s="53"/>
      <c r="C31" s="53"/>
      <c r="D31" s="53"/>
      <c r="E31" s="53"/>
      <c r="F31" s="53"/>
      <c r="G31" s="53"/>
      <c r="H31" s="53"/>
      <c r="I31" s="53"/>
      <c r="J31" s="53"/>
      <c r="K31" s="53"/>
      <c r="L31" s="53"/>
      <c r="M31" s="53"/>
      <c r="N31" s="53"/>
      <c r="O31" s="53"/>
      <c r="P31" s="53"/>
    </row>
    <row r="32" spans="1:16" x14ac:dyDescent="0.25">
      <c r="A32" s="53"/>
      <c r="B32" s="53"/>
      <c r="C32" s="53"/>
      <c r="D32" s="53"/>
      <c r="E32" s="53"/>
      <c r="F32" s="53"/>
      <c r="G32" s="53"/>
      <c r="H32" s="53"/>
      <c r="I32" s="53"/>
      <c r="J32" s="53"/>
      <c r="K32" s="53"/>
      <c r="L32" s="53"/>
      <c r="M32" s="53"/>
      <c r="N32" s="53"/>
      <c r="O32" s="53"/>
      <c r="P32" s="53"/>
    </row>
    <row r="33" spans="1:16" x14ac:dyDescent="0.25">
      <c r="A33" s="53"/>
      <c r="B33" s="53"/>
      <c r="C33" s="53"/>
      <c r="D33" s="53"/>
      <c r="E33" s="53"/>
      <c r="F33" s="53"/>
      <c r="G33" s="53"/>
      <c r="H33" s="53"/>
      <c r="I33" s="53"/>
      <c r="J33" s="53"/>
      <c r="K33" s="53"/>
      <c r="L33" s="53"/>
      <c r="M33" s="53"/>
      <c r="N33" s="53"/>
      <c r="O33" s="53"/>
      <c r="P33" s="53"/>
    </row>
    <row r="34" spans="1:16" x14ac:dyDescent="0.25">
      <c r="A34" s="53"/>
      <c r="B34" s="53"/>
      <c r="C34" s="53"/>
      <c r="D34" s="53"/>
      <c r="E34" s="53"/>
      <c r="F34" s="53"/>
      <c r="G34" s="53"/>
      <c r="H34" s="53"/>
      <c r="I34" s="53"/>
      <c r="J34" s="53"/>
      <c r="K34" s="53"/>
      <c r="L34" s="53"/>
      <c r="M34" s="53"/>
      <c r="N34" s="53"/>
      <c r="O34" s="53"/>
      <c r="P34" s="53"/>
    </row>
    <row r="35" spans="1:16" x14ac:dyDescent="0.25">
      <c r="A35" s="53"/>
      <c r="B35" s="53"/>
      <c r="C35" s="53"/>
      <c r="D35" s="53"/>
      <c r="E35" s="53"/>
      <c r="F35" s="53"/>
      <c r="G35" s="53"/>
      <c r="H35" s="53"/>
      <c r="I35" s="53"/>
      <c r="J35" s="53"/>
      <c r="K35" s="53"/>
      <c r="L35" s="53"/>
      <c r="M35" s="53"/>
      <c r="N35" s="53"/>
      <c r="O35" s="53"/>
      <c r="P35" s="53"/>
    </row>
    <row r="36" spans="1:16" x14ac:dyDescent="0.25">
      <c r="A36" s="53"/>
      <c r="B36" s="53"/>
      <c r="C36" s="53"/>
      <c r="D36" s="53"/>
      <c r="E36" s="53"/>
      <c r="F36" s="53"/>
      <c r="G36" s="53"/>
      <c r="H36" s="53"/>
      <c r="I36" s="53"/>
      <c r="J36" s="53"/>
      <c r="K36" s="53"/>
      <c r="L36" s="53"/>
      <c r="M36" s="53"/>
      <c r="N36" s="53"/>
      <c r="O36" s="53"/>
      <c r="P36" s="53"/>
    </row>
    <row r="37" spans="1:16" x14ac:dyDescent="0.25">
      <c r="A37" s="53"/>
      <c r="B37" s="53"/>
      <c r="C37" s="53"/>
      <c r="D37" s="53"/>
      <c r="E37" s="53"/>
      <c r="F37" s="53"/>
      <c r="G37" s="53"/>
      <c r="H37" s="53"/>
      <c r="I37" s="53"/>
      <c r="J37" s="53"/>
      <c r="K37" s="53"/>
      <c r="L37" s="53"/>
      <c r="M37" s="53"/>
      <c r="N37" s="53"/>
      <c r="O37" s="53"/>
      <c r="P37" s="53"/>
    </row>
    <row r="38" spans="1:16" x14ac:dyDescent="0.25">
      <c r="A38" s="53"/>
      <c r="B38" s="53"/>
      <c r="C38" s="53"/>
      <c r="D38" s="53"/>
      <c r="E38" s="53"/>
      <c r="F38" s="53"/>
      <c r="G38" s="53"/>
      <c r="H38" s="53"/>
      <c r="I38" s="53"/>
      <c r="J38" s="53"/>
      <c r="K38" s="53"/>
      <c r="L38" s="53"/>
      <c r="M38" s="53"/>
      <c r="N38" s="53"/>
      <c r="O38" s="53"/>
      <c r="P38" s="53"/>
    </row>
    <row r="39" spans="1:16" x14ac:dyDescent="0.25">
      <c r="A39" s="53"/>
      <c r="B39" s="53"/>
      <c r="C39" s="53"/>
      <c r="D39" s="53"/>
      <c r="E39" s="53"/>
      <c r="F39" s="53"/>
      <c r="G39" s="53"/>
      <c r="H39" s="53"/>
      <c r="I39" s="53"/>
      <c r="J39" s="53"/>
      <c r="K39" s="53"/>
      <c r="L39" s="53"/>
      <c r="M39" s="53"/>
      <c r="N39" s="53"/>
      <c r="O39" s="53"/>
      <c r="P39" s="53"/>
    </row>
    <row r="40" spans="1:16" x14ac:dyDescent="0.25">
      <c r="A40" s="53"/>
      <c r="B40" s="53"/>
      <c r="C40" s="53"/>
      <c r="D40" s="53"/>
      <c r="E40" s="53"/>
      <c r="F40" s="53"/>
      <c r="G40" s="53"/>
      <c r="H40" s="53"/>
      <c r="I40" s="53"/>
      <c r="J40" s="53"/>
      <c r="K40" s="53"/>
      <c r="L40" s="53"/>
      <c r="M40" s="53"/>
      <c r="N40" s="53"/>
      <c r="O40" s="53"/>
      <c r="P40" s="53"/>
    </row>
    <row r="41" spans="1:16" x14ac:dyDescent="0.25">
      <c r="A41" s="53"/>
      <c r="B41" s="53"/>
      <c r="C41" s="53"/>
      <c r="D41" s="53"/>
      <c r="E41" s="53"/>
      <c r="F41" s="53"/>
      <c r="G41" s="53"/>
      <c r="H41" s="53"/>
      <c r="I41" s="53"/>
      <c r="J41" s="53"/>
      <c r="K41" s="53"/>
      <c r="L41" s="53"/>
      <c r="M41" s="53"/>
      <c r="N41" s="53"/>
      <c r="O41" s="53"/>
      <c r="P41" s="53"/>
    </row>
    <row r="42" spans="1:16" x14ac:dyDescent="0.25">
      <c r="A42" s="53"/>
      <c r="B42" s="53"/>
      <c r="C42" s="53"/>
      <c r="D42" s="53"/>
      <c r="E42" s="53"/>
      <c r="F42" s="53"/>
      <c r="G42" s="53"/>
      <c r="H42" s="53"/>
      <c r="I42" s="53"/>
      <c r="J42" s="53"/>
      <c r="K42" s="53"/>
      <c r="L42" s="53"/>
      <c r="M42" s="53"/>
      <c r="N42" s="53"/>
      <c r="O42" s="53"/>
      <c r="P42" s="53"/>
    </row>
    <row r="43" spans="1:16" x14ac:dyDescent="0.25">
      <c r="A43" s="53"/>
      <c r="B43" s="53"/>
      <c r="C43" s="53"/>
      <c r="D43" s="53"/>
      <c r="E43" s="53"/>
      <c r="F43" s="53"/>
      <c r="G43" s="53"/>
      <c r="H43" s="53"/>
      <c r="I43" s="53"/>
      <c r="J43" s="53"/>
      <c r="K43" s="53"/>
      <c r="L43" s="53"/>
      <c r="M43" s="53"/>
      <c r="N43" s="53"/>
      <c r="O43" s="53"/>
      <c r="P43" s="53"/>
    </row>
    <row r="44" spans="1:16" x14ac:dyDescent="0.25">
      <c r="A44" s="53"/>
      <c r="B44" s="53"/>
      <c r="C44" s="53"/>
      <c r="D44" s="53"/>
      <c r="E44" s="53"/>
      <c r="F44" s="53"/>
      <c r="G44" s="53"/>
      <c r="H44" s="53"/>
      <c r="I44" s="53"/>
      <c r="J44" s="53"/>
      <c r="K44" s="53"/>
      <c r="L44" s="53"/>
      <c r="M44" s="53"/>
      <c r="N44" s="53"/>
      <c r="O44" s="53"/>
      <c r="P44" s="53"/>
    </row>
    <row r="45" spans="1:16" x14ac:dyDescent="0.25">
      <c r="A45" s="53"/>
      <c r="B45" s="53"/>
      <c r="C45" s="53"/>
      <c r="D45" s="53"/>
      <c r="E45" s="53"/>
      <c r="F45" s="53"/>
      <c r="G45" s="53"/>
      <c r="H45" s="53"/>
      <c r="I45" s="53"/>
      <c r="J45" s="53"/>
      <c r="K45" s="53"/>
      <c r="L45" s="53"/>
      <c r="M45" s="53"/>
      <c r="N45" s="53"/>
      <c r="O45" s="53"/>
      <c r="P45" s="53"/>
    </row>
    <row r="46" spans="1:16" x14ac:dyDescent="0.25">
      <c r="A46" s="53"/>
      <c r="B46" s="53"/>
      <c r="C46" s="53"/>
      <c r="D46" s="53"/>
      <c r="E46" s="53"/>
      <c r="F46" s="53"/>
      <c r="G46" s="53"/>
      <c r="H46" s="53"/>
      <c r="I46" s="53"/>
      <c r="J46" s="53"/>
      <c r="K46" s="53"/>
      <c r="L46" s="53"/>
      <c r="M46" s="53"/>
      <c r="N46" s="53"/>
      <c r="O46" s="53"/>
      <c r="P46" s="53"/>
    </row>
    <row r="47" spans="1:16" x14ac:dyDescent="0.25">
      <c r="A47" s="53"/>
      <c r="B47" s="53"/>
      <c r="C47" s="53"/>
      <c r="D47" s="53"/>
      <c r="E47" s="53"/>
      <c r="F47" s="53"/>
      <c r="G47" s="53"/>
      <c r="H47" s="53"/>
      <c r="I47" s="53"/>
      <c r="J47" s="53"/>
      <c r="K47" s="53"/>
      <c r="L47" s="53"/>
      <c r="M47" s="53"/>
      <c r="N47" s="53"/>
      <c r="O47" s="53"/>
      <c r="P47" s="53"/>
    </row>
    <row r="48" spans="1:16" x14ac:dyDescent="0.25">
      <c r="A48" s="53"/>
      <c r="B48" s="53"/>
      <c r="C48" s="53"/>
      <c r="D48" s="53"/>
      <c r="E48" s="53"/>
      <c r="F48" s="53"/>
      <c r="G48" s="53"/>
      <c r="H48" s="53"/>
      <c r="I48" s="53"/>
      <c r="J48" s="53"/>
      <c r="K48" s="53"/>
      <c r="L48" s="53"/>
      <c r="M48" s="53"/>
      <c r="N48" s="53"/>
      <c r="O48" s="53"/>
      <c r="P48" s="53"/>
    </row>
    <row r="49" spans="1:16" x14ac:dyDescent="0.25">
      <c r="A49" s="53"/>
      <c r="B49" s="53"/>
      <c r="C49" s="53"/>
      <c r="D49" s="53"/>
      <c r="E49" s="53"/>
      <c r="F49" s="53"/>
      <c r="G49" s="53"/>
      <c r="H49" s="53"/>
      <c r="I49" s="53"/>
      <c r="J49" s="53"/>
      <c r="K49" s="53"/>
      <c r="L49" s="53"/>
      <c r="M49" s="53"/>
      <c r="N49" s="53"/>
      <c r="O49" s="53"/>
      <c r="P49" s="53"/>
    </row>
    <row r="50" spans="1:16" x14ac:dyDescent="0.25">
      <c r="A50" s="53"/>
      <c r="B50" s="53"/>
      <c r="C50" s="53"/>
      <c r="D50" s="53"/>
      <c r="E50" s="53"/>
      <c r="F50" s="53"/>
      <c r="G50" s="53"/>
      <c r="H50" s="53"/>
      <c r="I50" s="53"/>
      <c r="J50" s="53"/>
      <c r="K50" s="53"/>
      <c r="L50" s="53"/>
      <c r="M50" s="53"/>
      <c r="N50" s="53"/>
      <c r="O50" s="53"/>
      <c r="P50" s="53"/>
    </row>
    <row r="51" spans="1:16" x14ac:dyDescent="0.25">
      <c r="A51" s="53"/>
      <c r="B51" s="53"/>
      <c r="C51" s="53"/>
      <c r="D51" s="53"/>
      <c r="E51" s="53"/>
      <c r="F51" s="53"/>
      <c r="G51" s="53"/>
      <c r="H51" s="53"/>
      <c r="I51" s="53"/>
      <c r="J51" s="53"/>
      <c r="K51" s="53"/>
      <c r="L51" s="53"/>
      <c r="M51" s="53"/>
      <c r="N51" s="53"/>
      <c r="O51" s="53"/>
      <c r="P51" s="53"/>
    </row>
    <row r="52" spans="1:16" x14ac:dyDescent="0.25">
      <c r="A52" s="53"/>
      <c r="B52" s="53"/>
      <c r="C52" s="53"/>
      <c r="D52" s="53"/>
      <c r="E52" s="53"/>
      <c r="F52" s="53"/>
      <c r="G52" s="53"/>
      <c r="H52" s="53"/>
      <c r="I52" s="53"/>
      <c r="J52" s="53"/>
      <c r="K52" s="53"/>
      <c r="L52" s="53"/>
      <c r="M52" s="53"/>
      <c r="N52" s="53"/>
      <c r="O52" s="53"/>
      <c r="P52" s="53"/>
    </row>
    <row r="53" spans="1:16" x14ac:dyDescent="0.25">
      <c r="A53" s="53"/>
      <c r="B53" s="53"/>
      <c r="C53" s="53"/>
      <c r="D53" s="53"/>
      <c r="E53" s="53"/>
      <c r="F53" s="53"/>
      <c r="G53" s="53"/>
      <c r="H53" s="53"/>
      <c r="I53" s="53"/>
      <c r="J53" s="53"/>
      <c r="K53" s="53"/>
      <c r="L53" s="53"/>
      <c r="M53" s="53"/>
      <c r="N53" s="53"/>
      <c r="O53" s="53"/>
      <c r="P53" s="53"/>
    </row>
    <row r="54" spans="1:16" x14ac:dyDescent="0.25">
      <c r="A54" s="53"/>
      <c r="B54" s="53"/>
      <c r="C54" s="53"/>
      <c r="D54" s="53"/>
      <c r="E54" s="53"/>
      <c r="F54" s="53"/>
      <c r="G54" s="53"/>
      <c r="H54" s="53"/>
      <c r="I54" s="53"/>
      <c r="J54" s="53"/>
      <c r="K54" s="53"/>
      <c r="L54" s="53"/>
      <c r="M54" s="53"/>
      <c r="N54" s="53"/>
      <c r="O54" s="53"/>
      <c r="P54" s="53"/>
    </row>
    <row r="55" spans="1:16" x14ac:dyDescent="0.25">
      <c r="A55" s="53"/>
      <c r="B55" s="53"/>
      <c r="C55" s="53"/>
      <c r="D55" s="53"/>
      <c r="E55" s="53"/>
      <c r="F55" s="53"/>
      <c r="G55" s="53"/>
      <c r="H55" s="53"/>
      <c r="I55" s="53"/>
      <c r="J55" s="53"/>
      <c r="K55" s="53"/>
      <c r="L55" s="53"/>
      <c r="M55" s="53"/>
      <c r="N55" s="53"/>
      <c r="O55" s="53"/>
      <c r="P55" s="53"/>
    </row>
    <row r="56" spans="1:16" x14ac:dyDescent="0.25">
      <c r="A56" s="53"/>
      <c r="B56" s="53"/>
      <c r="C56" s="53"/>
      <c r="D56" s="53"/>
      <c r="E56" s="53"/>
      <c r="F56" s="53"/>
      <c r="G56" s="53"/>
      <c r="H56" s="53"/>
      <c r="I56" s="53"/>
      <c r="J56" s="53"/>
      <c r="K56" s="53"/>
      <c r="L56" s="53"/>
      <c r="M56" s="53"/>
      <c r="N56" s="53"/>
      <c r="O56" s="53"/>
      <c r="P56" s="53"/>
    </row>
    <row r="57" spans="1:16" x14ac:dyDescent="0.25">
      <c r="A57" s="53"/>
      <c r="B57" s="53"/>
      <c r="C57" s="53"/>
      <c r="D57" s="53"/>
      <c r="E57" s="53"/>
      <c r="F57" s="53"/>
      <c r="G57" s="53"/>
      <c r="H57" s="53"/>
      <c r="I57" s="53"/>
      <c r="J57" s="53"/>
      <c r="K57" s="53"/>
      <c r="L57" s="53"/>
      <c r="M57" s="53"/>
      <c r="N57" s="53"/>
      <c r="O57" s="53"/>
      <c r="P57" s="53"/>
    </row>
    <row r="58" spans="1:16" x14ac:dyDescent="0.25">
      <c r="A58" s="53"/>
      <c r="B58" s="53"/>
      <c r="C58" s="53"/>
      <c r="D58" s="53"/>
      <c r="E58" s="53"/>
      <c r="F58" s="53"/>
      <c r="G58" s="53"/>
      <c r="H58" s="53"/>
      <c r="I58" s="53"/>
      <c r="J58" s="53"/>
      <c r="K58" s="53"/>
      <c r="L58" s="53"/>
      <c r="M58" s="53"/>
      <c r="N58" s="53"/>
      <c r="O58" s="53"/>
      <c r="P58" s="53"/>
    </row>
    <row r="59" spans="1:16" x14ac:dyDescent="0.25">
      <c r="A59" s="53"/>
      <c r="B59" s="53"/>
      <c r="C59" s="53"/>
      <c r="D59" s="53"/>
      <c r="E59" s="53"/>
      <c r="F59" s="53"/>
      <c r="G59" s="53"/>
      <c r="H59" s="53"/>
      <c r="I59" s="53"/>
      <c r="J59" s="53"/>
      <c r="K59" s="53"/>
      <c r="L59" s="53"/>
      <c r="M59" s="53"/>
      <c r="N59" s="53"/>
      <c r="O59" s="53"/>
      <c r="P59" s="53"/>
    </row>
    <row r="60" spans="1:16" x14ac:dyDescent="0.25">
      <c r="A60" s="53"/>
      <c r="B60" s="53"/>
      <c r="C60" s="53"/>
      <c r="D60" s="53"/>
      <c r="E60" s="53"/>
      <c r="F60" s="53"/>
      <c r="G60" s="53"/>
      <c r="H60" s="53"/>
      <c r="I60" s="53"/>
      <c r="J60" s="53"/>
      <c r="K60" s="53"/>
      <c r="L60" s="53"/>
      <c r="M60" s="53"/>
      <c r="N60" s="53"/>
      <c r="O60" s="53"/>
      <c r="P60" s="53"/>
    </row>
    <row r="61" spans="1:16" x14ac:dyDescent="0.25">
      <c r="A61" s="53"/>
      <c r="B61" s="53"/>
      <c r="C61" s="53"/>
      <c r="D61" s="53"/>
      <c r="E61" s="53"/>
      <c r="F61" s="53"/>
      <c r="G61" s="53"/>
      <c r="H61" s="53"/>
      <c r="I61" s="53"/>
      <c r="J61" s="53"/>
      <c r="K61" s="53"/>
      <c r="L61" s="53"/>
      <c r="M61" s="53"/>
      <c r="N61" s="53"/>
      <c r="O61" s="53"/>
      <c r="P61" s="53"/>
    </row>
  </sheetData>
  <mergeCells count="2">
    <mergeCell ref="C4:I4"/>
    <mergeCell ref="C8:E8"/>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A07398B5-B84C-4CBC-85C2-BD546FB32B59}">
          <x14:formula1>
            <xm:f>reference_tables!$D$2:$D$4</xm:f>
          </x14:formula1>
          <xm:sqref>C12</xm:sqref>
        </x14:dataValidation>
        <x14:dataValidation type="list" allowBlank="1" showInputMessage="1" showErrorMessage="1" xr:uid="{61415BC4-6877-4BEF-A0BF-D4E1FEFF031C}">
          <x14:formula1>
            <xm:f>reference_tables!$G$2:$G$3</xm:f>
          </x14:formula1>
          <xm:sqref>C8:E8</xm:sqref>
        </x14:dataValidation>
        <x14:dataValidation type="date" allowBlank="1" showInputMessage="1" showErrorMessage="1" xr:uid="{EFA589B4-F1BC-4DA8-96F7-5D7FD08C3949}">
          <x14:formula1>
            <xm:f>reference_tables!BB2</xm:f>
          </x14:formula1>
          <x14:formula2>
            <xm:f>reference_tables!BB3</xm:f>
          </x14:formula2>
          <xm:sqref>E18</xm:sqref>
        </x14:dataValidation>
        <x14:dataValidation type="date" allowBlank="1" showInputMessage="1" showErrorMessage="1" xr:uid="{74F7629E-F165-4C26-91E3-CDD4D9F3724C}">
          <x14:formula1>
            <xm:f>reference_tables!BB2</xm:f>
          </x14:formula1>
          <x14:formula2>
            <xm:f>reference_tables!BB3</xm:f>
          </x14:formula2>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6111-86A3-44EE-B14F-1BE5EF11BC88}">
  <sheetPr>
    <tabColor theme="9"/>
  </sheetPr>
  <dimension ref="A1:AK102"/>
  <sheetViews>
    <sheetView tabSelected="1" zoomScale="80" zoomScaleNormal="80" workbookViewId="0">
      <selection activeCell="AA1" sqref="AA1:AJ1048576"/>
    </sheetView>
  </sheetViews>
  <sheetFormatPr defaultRowHeight="15" x14ac:dyDescent="0.25"/>
  <cols>
    <col min="1" max="1" width="43.140625" customWidth="1"/>
    <col min="2" max="2" width="36.140625" customWidth="1"/>
    <col min="3" max="3" width="10.28515625" customWidth="1"/>
    <col min="4" max="4" width="55.5703125" customWidth="1"/>
    <col min="5" max="5" width="27.7109375" bestFit="1" customWidth="1"/>
    <col min="6" max="6" width="21" customWidth="1"/>
    <col min="7" max="7" width="15" customWidth="1"/>
    <col min="8" max="8" width="12.5703125" customWidth="1"/>
    <col min="9" max="9" width="79.85546875" customWidth="1"/>
    <col min="10" max="10" width="18" customWidth="1"/>
    <col min="11" max="11" width="18.85546875" customWidth="1"/>
    <col min="12" max="12" width="16.5703125" style="1" bestFit="1" customWidth="1"/>
    <col min="13" max="13" width="14.85546875" customWidth="1"/>
    <col min="14" max="15" width="14" customWidth="1"/>
    <col min="16" max="16" width="14.5703125" customWidth="1"/>
    <col min="17" max="17" width="13" customWidth="1"/>
    <col min="18" max="18" width="17.7109375" customWidth="1"/>
    <col min="19" max="21" width="22" customWidth="1"/>
    <col min="22" max="22" width="27.5703125" customWidth="1"/>
    <col min="23" max="23" width="20.7109375" customWidth="1"/>
    <col min="24" max="24" width="18.5703125" customWidth="1"/>
    <col min="25" max="26" width="11.85546875" customWidth="1"/>
    <col min="27" max="27" width="29.42578125" hidden="1" customWidth="1"/>
    <col min="28" max="36" width="11.85546875" hidden="1" customWidth="1"/>
    <col min="37" max="37" width="12.42578125" customWidth="1"/>
    <col min="38" max="39" width="16.42578125" customWidth="1"/>
    <col min="40" max="45" width="9.140625" customWidth="1"/>
    <col min="46" max="47" width="9" customWidth="1"/>
  </cols>
  <sheetData>
    <row r="1" spans="1:37" s="11" customFormat="1" ht="56.65" customHeight="1" x14ac:dyDescent="0.4">
      <c r="A1" s="142" t="s">
        <v>85</v>
      </c>
      <c r="B1" s="142"/>
      <c r="C1" s="142"/>
      <c r="D1" s="143"/>
      <c r="E1" s="112"/>
      <c r="F1" s="112"/>
      <c r="G1" s="139" t="s">
        <v>86</v>
      </c>
      <c r="H1" s="140"/>
      <c r="I1" s="140"/>
      <c r="J1" s="141"/>
      <c r="K1" s="144" t="s">
        <v>87</v>
      </c>
      <c r="L1" s="145"/>
      <c r="M1" s="146" t="s">
        <v>88</v>
      </c>
      <c r="N1" s="148"/>
      <c r="O1" s="147"/>
      <c r="P1" s="149" t="s">
        <v>89</v>
      </c>
      <c r="Q1" s="150"/>
      <c r="R1" s="150"/>
      <c r="S1" s="150"/>
      <c r="T1" s="150"/>
      <c r="U1" s="150"/>
      <c r="V1" s="150"/>
      <c r="W1" s="151"/>
      <c r="X1" s="146" t="s">
        <v>90</v>
      </c>
      <c r="Y1" s="147"/>
      <c r="Z1" s="15"/>
      <c r="AA1" s="30"/>
      <c r="AB1" s="30"/>
      <c r="AC1" s="30"/>
      <c r="AD1" s="30"/>
      <c r="AE1" s="30"/>
      <c r="AF1" s="30"/>
      <c r="AG1" s="30"/>
      <c r="AH1" s="13"/>
      <c r="AI1" s="13"/>
      <c r="AJ1" s="40"/>
      <c r="AK1" s="13"/>
    </row>
    <row r="2" spans="1:37" s="1" customFormat="1" ht="38.25" customHeight="1" x14ac:dyDescent="0.25">
      <c r="A2" s="99" t="s">
        <v>22</v>
      </c>
      <c r="B2" s="100" t="s">
        <v>24</v>
      </c>
      <c r="C2" s="100" t="s">
        <v>517</v>
      </c>
      <c r="D2" s="100" t="s">
        <v>91</v>
      </c>
      <c r="E2" s="100" t="s">
        <v>28</v>
      </c>
      <c r="F2" s="100" t="s">
        <v>30</v>
      </c>
      <c r="G2" s="101" t="s">
        <v>33</v>
      </c>
      <c r="H2" s="101" t="s">
        <v>37</v>
      </c>
      <c r="I2" s="102" t="s">
        <v>40</v>
      </c>
      <c r="J2" s="103" t="s">
        <v>41</v>
      </c>
      <c r="K2" s="104" t="s">
        <v>43</v>
      </c>
      <c r="L2" s="104" t="s">
        <v>46</v>
      </c>
      <c r="M2" s="105" t="s">
        <v>49</v>
      </c>
      <c r="N2" s="105" t="s">
        <v>51</v>
      </c>
      <c r="O2" s="105" t="s">
        <v>53</v>
      </c>
      <c r="P2" s="106" t="s">
        <v>56</v>
      </c>
      <c r="Q2" s="106" t="s">
        <v>59</v>
      </c>
      <c r="R2" s="106" t="s">
        <v>509</v>
      </c>
      <c r="S2" s="106" t="s">
        <v>63</v>
      </c>
      <c r="T2" s="106" t="s">
        <v>92</v>
      </c>
      <c r="U2" s="106" t="s">
        <v>68</v>
      </c>
      <c r="V2" s="106" t="s">
        <v>93</v>
      </c>
      <c r="W2" s="106" t="s">
        <v>70</v>
      </c>
      <c r="X2" s="105" t="s">
        <v>73</v>
      </c>
      <c r="Y2" s="105" t="s">
        <v>75</v>
      </c>
      <c r="Z2" s="107" t="s">
        <v>94</v>
      </c>
      <c r="AA2" s="108" t="s">
        <v>95</v>
      </c>
      <c r="AB2" s="108" t="s">
        <v>96</v>
      </c>
      <c r="AC2" s="108" t="s">
        <v>97</v>
      </c>
      <c r="AD2" s="108" t="s">
        <v>98</v>
      </c>
      <c r="AE2" s="108" t="s">
        <v>99</v>
      </c>
      <c r="AF2" s="108" t="s">
        <v>100</v>
      </c>
      <c r="AG2" s="108" t="s">
        <v>101</v>
      </c>
      <c r="AH2" s="11" t="s">
        <v>102</v>
      </c>
      <c r="AI2" s="11" t="s">
        <v>103</v>
      </c>
      <c r="AJ2" s="100" t="s">
        <v>104</v>
      </c>
      <c r="AK2" s="11"/>
    </row>
    <row r="3" spans="1:37" s="11" customFormat="1" x14ac:dyDescent="0.25">
      <c r="A3" s="114"/>
      <c r="B3" s="31"/>
      <c r="C3" s="34"/>
      <c r="D3" s="34"/>
      <c r="E3" s="116"/>
      <c r="F3" s="116"/>
      <c r="G3" s="47" t="str">
        <f>IF(NAPHS_table[[#This Row],[Indicator]]="","",VLOOKUP(NAPHS_table[[#This Row],[Indicator]],Table1[[indicators]:[area]],2,FALSE)&amp;NAPHS_table[[#This Row],[activity '#2]]&amp;".")</f>
        <v/>
      </c>
      <c r="H3" s="31"/>
      <c r="I3" s="32"/>
      <c r="J3" s="34"/>
      <c r="K3" s="31"/>
      <c r="L3" s="31"/>
      <c r="M3" s="31"/>
      <c r="N3" s="31"/>
      <c r="O3" s="31" t="str">
        <f>IF(M3="","",
IF(N3="","",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 s="35"/>
      <c r="Q3" s="35"/>
      <c r="R3" s="36"/>
      <c r="S3" s="31"/>
      <c r="T3" s="113"/>
      <c r="U3" s="113"/>
      <c r="V3" s="32"/>
      <c r="W3" s="33"/>
      <c r="X3" s="31"/>
      <c r="Y3" s="31"/>
      <c r="Z3" s="14">
        <f>_xlfn.IFNA(VLOOKUP(X3,reference_tables!$AE$2:$AF$6,2,FALSE),0%)</f>
        <v>0</v>
      </c>
      <c r="AA3" s="115" t="e">
        <f>IF(VLOOKUP($A3,Table145[[thematic areas]:[indicator 6]],RIGHT(AA$2,1)+2,FALSE)=0,"",VLOOKUP($A3,Table145[[thematic areas]:[indicator 6]],RIGHT(AA$2,1)+2,FALSE))</f>
        <v>#N/A</v>
      </c>
      <c r="AB3" s="115" t="e">
        <f>IF(VLOOKUP($A3,Table145[[thematic areas]:[indicator 6]],RIGHT(AB$2,1)+2,FALSE)=0,"",VLOOKUP($A3,Table145[[thematic areas]:[indicator 6]],RIGHT(AB$2,1)+2,FALSE))</f>
        <v>#N/A</v>
      </c>
      <c r="AC3" s="115" t="e">
        <f>IF(VLOOKUP($A3,Table145[[thematic areas]:[indicator 6]],RIGHT(AC$2,1)+2,FALSE)=0,"",VLOOKUP($A3,Table145[[thematic areas]:[indicator 6]],RIGHT(AC$2,1)+2,FALSE))</f>
        <v>#N/A</v>
      </c>
      <c r="AD3" s="115" t="e">
        <f>IF(VLOOKUP($A3,Table145[[thematic areas]:[indicator 6]],RIGHT(AD$2,1)+2,FALSE)=0,"",VLOOKUP($A3,Table145[[thematic areas]:[indicator 6]],RIGHT(AD$2,1)+2,FALSE))</f>
        <v>#N/A</v>
      </c>
      <c r="AE3" s="115" t="e">
        <f>IF(VLOOKUP($A3,Table145[[thematic areas]:[indicator 6]],RIGHT(AE$2,1)+2,FALSE)=0,"",VLOOKUP($A3,Table145[[thematic areas]:[indicator 6]],RIGHT(AE$2,1)+2,FALSE))</f>
        <v>#N/A</v>
      </c>
      <c r="AF3" s="115" t="e">
        <f>IF(VLOOKUP($A3,Table145[[thematic areas]:[indicator 6]],RIGHT(AF$2,1)+2,FALSE)=0,"",VLOOKUP($A3,Table145[[thematic areas]:[indicator 6]],RIGHT(AF$2,1)+2,FALSE))</f>
        <v>#N/A</v>
      </c>
      <c r="AG3" s="115"/>
      <c r="AH3" s="11">
        <v>1</v>
      </c>
      <c r="AI3" s="11" t="str">
        <f>"0"&amp;AH3</f>
        <v>01</v>
      </c>
      <c r="AJ3" s="34" t="e">
        <f>IF(VLOOKUP(B3,Table1[[indicators]:[area]],3,FALSE)=A3,1,2)</f>
        <v>#N/A</v>
      </c>
    </row>
    <row r="4" spans="1:37" s="11" customFormat="1" x14ac:dyDescent="0.25">
      <c r="A4" s="45"/>
      <c r="B4" s="31"/>
      <c r="C4" s="34"/>
      <c r="D4" s="34"/>
      <c r="E4" s="116"/>
      <c r="F4" s="116"/>
      <c r="G4" s="33"/>
      <c r="H4" s="31"/>
      <c r="I4" s="32"/>
      <c r="J4" s="34"/>
      <c r="K4" s="31"/>
      <c r="L4" s="31"/>
      <c r="M4" s="31"/>
      <c r="N4" s="31"/>
      <c r="O4" s="31" t="str">
        <f>IF(M4="","",IF(N4="","",IF(M4=reference_tables!$AO$2,IF(NAPHS!N4=reference_tables!$AP$2,reference_tables!$AQ$5,reference_tables!$AQ$2),IF(NAPHS!N4=reference_tables!$AP$2,reference_tables!$AQ$6,reference_tables!$AQ$3))))</f>
        <v/>
      </c>
      <c r="P4" s="123"/>
      <c r="Q4" s="123"/>
      <c r="R4" s="36"/>
      <c r="S4" s="31"/>
      <c r="T4" s="113"/>
      <c r="U4" s="113"/>
      <c r="V4" s="32"/>
      <c r="W4" s="31"/>
      <c r="X4" s="31"/>
      <c r="Y4" s="31"/>
      <c r="Z4" s="14">
        <f>_xlfn.IFNA(VLOOKUP(X4,reference_tables!$AE$2:$AF$6,2,FALSE),0%)</f>
        <v>0</v>
      </c>
      <c r="AA4" s="38" t="e">
        <f>IF(VLOOKUP($A4,Table145[[thematic areas]:[indicator 6]],RIGHT(AA$2,1)+2,FALSE)=0,"",VLOOKUP($A4,Table145[[thematic areas]:[indicator 6]],RIGHT(AA$2,1)+2,FALSE))</f>
        <v>#N/A</v>
      </c>
      <c r="AB4" s="38" t="e">
        <f>IF(VLOOKUP($A4,Table145[[thematic areas]:[indicator 6]],RIGHT(AB$2,1)+2,FALSE)=0,"",VLOOKUP($A4,Table145[[thematic areas]:[indicator 6]],RIGHT(AB$2,1)+2,FALSE))</f>
        <v>#N/A</v>
      </c>
      <c r="AC4" s="38" t="e">
        <f>IF(VLOOKUP($A4,Table145[[thematic areas]:[indicator 6]],RIGHT(AC$2,1)+2,FALSE)=0,"",VLOOKUP($A4,Table145[[thematic areas]:[indicator 6]],RIGHT(AC$2,1)+2,FALSE))</f>
        <v>#N/A</v>
      </c>
      <c r="AD4" s="38" t="e">
        <f>IF(VLOOKUP($A4,Table145[[thematic areas]:[indicator 6]],RIGHT(AD$2,1)+2,FALSE)=0,"",VLOOKUP($A4,Table145[[thematic areas]:[indicator 6]],RIGHT(AD$2,1)+2,FALSE))</f>
        <v>#N/A</v>
      </c>
      <c r="AE4" s="38" t="e">
        <f>IF(VLOOKUP($A4,Table145[[thematic areas]:[indicator 6]],RIGHT(AE$2,1)+2,FALSE)=0,"",VLOOKUP($A4,Table145[[thematic areas]:[indicator 6]],RIGHT(AE$2,1)+2,FALSE))</f>
        <v>#N/A</v>
      </c>
      <c r="AF4" s="38" t="e">
        <f>IF(VLOOKUP($A4,Table145[[thematic areas]:[indicator 6]],RIGHT(AF$2,1)+2,FALSE)=0,"",VLOOKUP($A4,Table145[[thematic areas]:[indicator 6]],RIGHT(AF$2,1)+2,FALSE))</f>
        <v>#N/A</v>
      </c>
      <c r="AG4" s="38"/>
      <c r="AH4" s="1">
        <f>IF(B4=B3,AH3+1,1)</f>
        <v>2</v>
      </c>
      <c r="AI4" s="1" t="str">
        <f>IF(AH4&lt;=9,"0"&amp;AH4,AH4)</f>
        <v>02</v>
      </c>
      <c r="AJ4" s="34" t="e">
        <f>IF(VLOOKUP(B4,Table1[[indicators]:[area]],3,FALSE)=A4,1,2)</f>
        <v>#N/A</v>
      </c>
    </row>
    <row r="5" spans="1:37" s="1" customFormat="1" x14ac:dyDescent="0.25">
      <c r="A5" s="45"/>
      <c r="B5" s="31"/>
      <c r="C5" s="34"/>
      <c r="D5" s="34"/>
      <c r="E5" s="116"/>
      <c r="F5" s="116"/>
      <c r="G5" s="47" t="str">
        <f>IF(NAPHS_table[[#This Row],[Indicator]]="","",VLOOKUP(NAPHS_table[[#This Row],[Indicator]],Table1[[indicators]:[area]],2,FALSE)&amp;NAPHS_table[[#This Row],[activity '#2]]&amp;".")</f>
        <v/>
      </c>
      <c r="H5" s="31"/>
      <c r="I5" s="32"/>
      <c r="J5" s="34"/>
      <c r="K5" s="31"/>
      <c r="L5" s="31"/>
      <c r="M5" s="31"/>
      <c r="N5" s="31"/>
      <c r="O5" s="31" t="str">
        <f>IF(M5="","",
IF(N5="","",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 s="35"/>
      <c r="Q5" s="35"/>
      <c r="R5" s="36"/>
      <c r="S5" s="31"/>
      <c r="T5" s="34"/>
      <c r="U5" s="34"/>
      <c r="V5" s="32"/>
      <c r="W5" s="33"/>
      <c r="X5" s="31"/>
      <c r="Y5" s="31"/>
      <c r="Z5" s="14">
        <f>_xlfn.IFNA(VLOOKUP(X5,reference_tables!$AE$2:$AF$6,2,FALSE),0%)</f>
        <v>0</v>
      </c>
      <c r="AA5" s="38" t="e">
        <f>IF(VLOOKUP($A5,Table145[[thematic areas]:[indicator 6]],RIGHT(AA$2,1)+2,FALSE)=0,"",VLOOKUP($A5,Table145[[thematic areas]:[indicator 6]],RIGHT(AA$2,1)+2,FALSE))</f>
        <v>#N/A</v>
      </c>
      <c r="AB5" s="38" t="e">
        <f>IF(VLOOKUP($A5,Table145[[thematic areas]:[indicator 6]],RIGHT(AB$2,1)+2,FALSE)=0,"",VLOOKUP($A5,Table145[[thematic areas]:[indicator 6]],RIGHT(AB$2,1)+2,FALSE))</f>
        <v>#N/A</v>
      </c>
      <c r="AC5" s="38" t="e">
        <f>IF(VLOOKUP($A5,Table145[[thematic areas]:[indicator 6]],RIGHT(AC$2,1)+2,FALSE)=0,"",VLOOKUP($A5,Table145[[thematic areas]:[indicator 6]],RIGHT(AC$2,1)+2,FALSE))</f>
        <v>#N/A</v>
      </c>
      <c r="AD5" s="38" t="e">
        <f>IF(VLOOKUP($A5,Table145[[thematic areas]:[indicator 6]],RIGHT(AD$2,1)+2,FALSE)=0,"",VLOOKUP($A5,Table145[[thematic areas]:[indicator 6]],RIGHT(AD$2,1)+2,FALSE))</f>
        <v>#N/A</v>
      </c>
      <c r="AE5" s="38" t="e">
        <f>IF(VLOOKUP($A5,Table145[[thematic areas]:[indicator 6]],RIGHT(AE$2,1)+2,FALSE)=0,"",VLOOKUP($A5,Table145[[thematic areas]:[indicator 6]],RIGHT(AE$2,1)+2,FALSE))</f>
        <v>#N/A</v>
      </c>
      <c r="AF5" s="38" t="e">
        <f>IF(VLOOKUP($A5,Table145[[thematic areas]:[indicator 6]],RIGHT(AF$2,1)+2,FALSE)=0,"",VLOOKUP($A5,Table145[[thematic areas]:[indicator 6]],RIGHT(AF$2,1)+2,FALSE))</f>
        <v>#N/A</v>
      </c>
      <c r="AG5" s="38"/>
      <c r="AH5" s="1">
        <f>IF(B5=B3,AH3+1,1)</f>
        <v>2</v>
      </c>
      <c r="AI5" s="1" t="str">
        <f t="shared" ref="AI5:AI35" si="0">IF(AH5&lt;=9,"0"&amp;AH5,AH5)</f>
        <v>02</v>
      </c>
      <c r="AJ5" s="34" t="e">
        <f>IF(VLOOKUP(B5,Table1[[indicators]:[area]],3,FALSE)=A5,1,2)</f>
        <v>#N/A</v>
      </c>
    </row>
    <row r="6" spans="1:37" s="1" customFormat="1" x14ac:dyDescent="0.25">
      <c r="A6" s="45"/>
      <c r="B6" s="31"/>
      <c r="C6" s="34"/>
      <c r="D6" s="34"/>
      <c r="E6" s="116"/>
      <c r="F6" s="116"/>
      <c r="G6" s="47" t="str">
        <f>IF(NAPHS_table[[#This Row],[Indicator]]="","",VLOOKUP(NAPHS_table[[#This Row],[Indicator]],Table1[[indicators]:[area]],2,FALSE)&amp;NAPHS_table[[#This Row],[activity '#2]]&amp;".")</f>
        <v/>
      </c>
      <c r="H6" s="31"/>
      <c r="I6" s="32"/>
      <c r="J6" s="34"/>
      <c r="K6" s="31"/>
      <c r="L6" s="31"/>
      <c r="M6" s="31"/>
      <c r="N6" s="31"/>
      <c r="O6" s="31" t="str">
        <f>IF(M6="","",
IF(N6="","",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 s="35"/>
      <c r="Q6" s="35"/>
      <c r="R6" s="36"/>
      <c r="S6" s="31"/>
      <c r="T6" s="34"/>
      <c r="U6" s="34"/>
      <c r="V6" s="32"/>
      <c r="W6" s="33"/>
      <c r="X6" s="31"/>
      <c r="Y6" s="31"/>
      <c r="Z6" s="14">
        <f>_xlfn.IFNA(VLOOKUP(X6,reference_tables!$AE$2:$AF$6,2,FALSE),0%)</f>
        <v>0</v>
      </c>
      <c r="AA6" s="38" t="e">
        <f>IF(VLOOKUP($A6,Table145[[thematic areas]:[indicator 6]],RIGHT(AA$2,1)+2,FALSE)=0,"",VLOOKUP($A6,Table145[[thematic areas]:[indicator 6]],RIGHT(AA$2,1)+2,FALSE))</f>
        <v>#N/A</v>
      </c>
      <c r="AB6" s="38" t="e">
        <f>IF(VLOOKUP($A6,Table145[[thematic areas]:[indicator 6]],RIGHT(AB$2,1)+2,FALSE)=0,"",VLOOKUP($A6,Table145[[thematic areas]:[indicator 6]],RIGHT(AB$2,1)+2,FALSE))</f>
        <v>#N/A</v>
      </c>
      <c r="AC6" s="38" t="e">
        <f>IF(VLOOKUP($A6,Table145[[thematic areas]:[indicator 6]],RIGHT(AC$2,1)+2,FALSE)=0,"",VLOOKUP($A6,Table145[[thematic areas]:[indicator 6]],RIGHT(AC$2,1)+2,FALSE))</f>
        <v>#N/A</v>
      </c>
      <c r="AD6" s="38" t="e">
        <f>IF(VLOOKUP($A6,Table145[[thematic areas]:[indicator 6]],RIGHT(AD$2,1)+2,FALSE)=0,"",VLOOKUP($A6,Table145[[thematic areas]:[indicator 6]],RIGHT(AD$2,1)+2,FALSE))</f>
        <v>#N/A</v>
      </c>
      <c r="AE6" s="38" t="e">
        <f>IF(VLOOKUP($A6,Table145[[thematic areas]:[indicator 6]],RIGHT(AE$2,1)+2,FALSE)=0,"",VLOOKUP($A6,Table145[[thematic areas]:[indicator 6]],RIGHT(AE$2,1)+2,FALSE))</f>
        <v>#N/A</v>
      </c>
      <c r="AF6" s="38" t="e">
        <f>IF(VLOOKUP($A6,Table145[[thematic areas]:[indicator 6]],RIGHT(AF$2,1)+2,FALSE)=0,"",VLOOKUP($A6,Table145[[thematic areas]:[indicator 6]],RIGHT(AF$2,1)+2,FALSE))</f>
        <v>#N/A</v>
      </c>
      <c r="AG6" s="38"/>
      <c r="AH6" s="1">
        <f t="shared" ref="AH6:AH37" si="1">IF(B6=B5,AH5+1,1)</f>
        <v>3</v>
      </c>
      <c r="AI6" s="1" t="str">
        <f t="shared" si="0"/>
        <v>03</v>
      </c>
      <c r="AJ6" s="34" t="e">
        <f>IF(VLOOKUP(B6,Table1[[indicators]:[area]],3,FALSE)=A6,1,2)</f>
        <v>#N/A</v>
      </c>
    </row>
    <row r="7" spans="1:37" s="1" customFormat="1" x14ac:dyDescent="0.25">
      <c r="A7" s="45"/>
      <c r="B7" s="31"/>
      <c r="C7" s="34"/>
      <c r="D7" s="34"/>
      <c r="E7" s="116"/>
      <c r="F7" s="116"/>
      <c r="G7" s="47" t="str">
        <f>IF(NAPHS_table[[#This Row],[Indicator]]="","",VLOOKUP(NAPHS_table[[#This Row],[Indicator]],Table1[[indicators]:[area]],2,FALSE)&amp;NAPHS_table[[#This Row],[activity '#2]]&amp;".")</f>
        <v/>
      </c>
      <c r="H7" s="31"/>
      <c r="I7" s="32"/>
      <c r="J7" s="34"/>
      <c r="K7" s="31"/>
      <c r="L7" s="31"/>
      <c r="M7" s="31"/>
      <c r="N7" s="31"/>
      <c r="O7" s="31" t="str">
        <f>IF(M7="","",
IF(N7="","",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 s="35"/>
      <c r="Q7" s="35"/>
      <c r="R7" s="36"/>
      <c r="S7" s="31"/>
      <c r="T7" s="34"/>
      <c r="U7" s="34"/>
      <c r="V7" s="32"/>
      <c r="W7" s="33"/>
      <c r="X7" s="31"/>
      <c r="Y7" s="31"/>
      <c r="Z7" s="14">
        <f>_xlfn.IFNA(VLOOKUP(X7,reference_tables!$AE$2:$AF$6,2,FALSE),0%)</f>
        <v>0</v>
      </c>
      <c r="AA7" s="38" t="e">
        <f>IF(VLOOKUP($A7,Table145[[thematic areas]:[indicator 6]],RIGHT(AA$2,1)+2,FALSE)=0,"",VLOOKUP($A7,Table145[[thematic areas]:[indicator 6]],RIGHT(AA$2,1)+2,FALSE))</f>
        <v>#N/A</v>
      </c>
      <c r="AB7" s="38" t="e">
        <f>IF(VLOOKUP($A7,Table145[[thematic areas]:[indicator 6]],RIGHT(AB$2,1)+2,FALSE)=0,"",VLOOKUP($A7,Table145[[thematic areas]:[indicator 6]],RIGHT(AB$2,1)+2,FALSE))</f>
        <v>#N/A</v>
      </c>
      <c r="AC7" s="38" t="e">
        <f>IF(VLOOKUP($A7,Table145[[thematic areas]:[indicator 6]],RIGHT(AC$2,1)+2,FALSE)=0,"",VLOOKUP($A7,Table145[[thematic areas]:[indicator 6]],RIGHT(AC$2,1)+2,FALSE))</f>
        <v>#N/A</v>
      </c>
      <c r="AD7" s="38" t="e">
        <f>IF(VLOOKUP($A7,Table145[[thematic areas]:[indicator 6]],RIGHT(AD$2,1)+2,FALSE)=0,"",VLOOKUP($A7,Table145[[thematic areas]:[indicator 6]],RIGHT(AD$2,1)+2,FALSE))</f>
        <v>#N/A</v>
      </c>
      <c r="AE7" s="38" t="e">
        <f>IF(VLOOKUP($A7,Table145[[thematic areas]:[indicator 6]],RIGHT(AE$2,1)+2,FALSE)=0,"",VLOOKUP($A7,Table145[[thematic areas]:[indicator 6]],RIGHT(AE$2,1)+2,FALSE))</f>
        <v>#N/A</v>
      </c>
      <c r="AF7" s="38" t="e">
        <f>IF(VLOOKUP($A7,Table145[[thematic areas]:[indicator 6]],RIGHT(AF$2,1)+2,FALSE)=0,"",VLOOKUP($A7,Table145[[thematic areas]:[indicator 6]],RIGHT(AF$2,1)+2,FALSE))</f>
        <v>#N/A</v>
      </c>
      <c r="AG7" s="38"/>
      <c r="AH7" s="1">
        <f t="shared" si="1"/>
        <v>4</v>
      </c>
      <c r="AI7" s="1" t="str">
        <f t="shared" si="0"/>
        <v>04</v>
      </c>
      <c r="AJ7" s="34" t="e">
        <f>IF(VLOOKUP(B7,Table1[[indicators]:[area]],3,FALSE)=A7,1,2)</f>
        <v>#N/A</v>
      </c>
    </row>
    <row r="8" spans="1:37" s="1" customFormat="1" x14ac:dyDescent="0.25">
      <c r="A8" s="45"/>
      <c r="B8" s="31"/>
      <c r="C8" s="34"/>
      <c r="D8" s="34"/>
      <c r="E8" s="116"/>
      <c r="F8" s="116"/>
      <c r="G8" s="47" t="str">
        <f>IF(NAPHS_table[[#This Row],[Indicator]]="","",VLOOKUP(NAPHS_table[[#This Row],[Indicator]],Table1[[indicators]:[area]],2,FALSE)&amp;NAPHS_table[[#This Row],[activity '#2]]&amp;".")</f>
        <v/>
      </c>
      <c r="H8" s="31"/>
      <c r="I8" s="32"/>
      <c r="J8" s="34"/>
      <c r="K8" s="31"/>
      <c r="L8" s="31"/>
      <c r="M8" s="31"/>
      <c r="N8" s="31"/>
      <c r="O8" s="31" t="str">
        <f>IF(M8="","",
IF(N8="","",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 s="35"/>
      <c r="Q8" s="35"/>
      <c r="R8" s="36"/>
      <c r="S8" s="31"/>
      <c r="T8" s="34"/>
      <c r="U8" s="34"/>
      <c r="V8" s="32"/>
      <c r="W8" s="33"/>
      <c r="X8" s="31"/>
      <c r="Y8" s="31"/>
      <c r="Z8" s="14">
        <f>_xlfn.IFNA(VLOOKUP(X8,reference_tables!$AE$2:$AF$6,2,FALSE),0%)</f>
        <v>0</v>
      </c>
      <c r="AA8" s="38" t="e">
        <f>IF(VLOOKUP($A8,Table145[[thematic areas]:[indicator 6]],RIGHT(AA$2,1)+2,FALSE)=0,"",VLOOKUP($A8,Table145[[thematic areas]:[indicator 6]],RIGHT(AA$2,1)+2,FALSE))</f>
        <v>#N/A</v>
      </c>
      <c r="AB8" s="38" t="e">
        <f>IF(VLOOKUP($A8,Table145[[thematic areas]:[indicator 6]],RIGHT(AB$2,1)+2,FALSE)=0,"",VLOOKUP($A8,Table145[[thematic areas]:[indicator 6]],RIGHT(AB$2,1)+2,FALSE))</f>
        <v>#N/A</v>
      </c>
      <c r="AC8" s="38" t="e">
        <f>IF(VLOOKUP($A8,Table145[[thematic areas]:[indicator 6]],RIGHT(AC$2,1)+2,FALSE)=0,"",VLOOKUP($A8,Table145[[thematic areas]:[indicator 6]],RIGHT(AC$2,1)+2,FALSE))</f>
        <v>#N/A</v>
      </c>
      <c r="AD8" s="38" t="e">
        <f>IF(VLOOKUP($A8,Table145[[thematic areas]:[indicator 6]],RIGHT(AD$2,1)+2,FALSE)=0,"",VLOOKUP($A8,Table145[[thematic areas]:[indicator 6]],RIGHT(AD$2,1)+2,FALSE))</f>
        <v>#N/A</v>
      </c>
      <c r="AE8" s="38" t="e">
        <f>IF(VLOOKUP($A8,Table145[[thematic areas]:[indicator 6]],RIGHT(AE$2,1)+2,FALSE)=0,"",VLOOKUP($A8,Table145[[thematic areas]:[indicator 6]],RIGHT(AE$2,1)+2,FALSE))</f>
        <v>#N/A</v>
      </c>
      <c r="AF8" s="38" t="e">
        <f>IF(VLOOKUP($A8,Table145[[thematic areas]:[indicator 6]],RIGHT(AF$2,1)+2,FALSE)=0,"",VLOOKUP($A8,Table145[[thematic areas]:[indicator 6]],RIGHT(AF$2,1)+2,FALSE))</f>
        <v>#N/A</v>
      </c>
      <c r="AG8" s="38"/>
      <c r="AH8" s="1">
        <f t="shared" si="1"/>
        <v>5</v>
      </c>
      <c r="AI8" s="1" t="str">
        <f t="shared" si="0"/>
        <v>05</v>
      </c>
      <c r="AJ8" s="34" t="e">
        <f>IF(VLOOKUP(B8,Table1[[indicators]:[area]],3,FALSE)=A8,1,2)</f>
        <v>#N/A</v>
      </c>
    </row>
    <row r="9" spans="1:37" s="1" customFormat="1" x14ac:dyDescent="0.25">
      <c r="A9" s="45"/>
      <c r="B9" s="31"/>
      <c r="C9" s="34"/>
      <c r="D9" s="34"/>
      <c r="E9" s="116"/>
      <c r="F9" s="116"/>
      <c r="G9" s="47" t="str">
        <f>IF(NAPHS_table[[#This Row],[Indicator]]="","",VLOOKUP(NAPHS_table[[#This Row],[Indicator]],Table1[[indicators]:[area]],2,FALSE)&amp;NAPHS_table[[#This Row],[activity '#2]]&amp;".")</f>
        <v/>
      </c>
      <c r="H9" s="31"/>
      <c r="I9" s="32"/>
      <c r="J9" s="34"/>
      <c r="K9" s="31"/>
      <c r="L9" s="31"/>
      <c r="M9" s="31"/>
      <c r="N9" s="31"/>
      <c r="O9" s="31" t="str">
        <f>IF(M9="","",
IF(N9="","",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 s="35"/>
      <c r="Q9" s="35"/>
      <c r="R9" s="36"/>
      <c r="S9" s="31"/>
      <c r="T9" s="34"/>
      <c r="U9" s="34"/>
      <c r="V9" s="32"/>
      <c r="W9" s="33"/>
      <c r="X9" s="31"/>
      <c r="Y9" s="31"/>
      <c r="Z9" s="14">
        <f>_xlfn.IFNA(VLOOKUP(X9,reference_tables!$AE$2:$AF$6,2,FALSE),0%)</f>
        <v>0</v>
      </c>
      <c r="AA9" s="38" t="e">
        <f>IF(VLOOKUP($A9,Table145[[thematic areas]:[indicator 6]],RIGHT(AA$2,1)+2,FALSE)=0,"",VLOOKUP($A9,Table145[[thematic areas]:[indicator 6]],RIGHT(AA$2,1)+2,FALSE))</f>
        <v>#N/A</v>
      </c>
      <c r="AB9" s="38" t="e">
        <f>IF(VLOOKUP($A9,Table145[[thematic areas]:[indicator 6]],RIGHT(AB$2,1)+2,FALSE)=0,"",VLOOKUP($A9,Table145[[thematic areas]:[indicator 6]],RIGHT(AB$2,1)+2,FALSE))</f>
        <v>#N/A</v>
      </c>
      <c r="AC9" s="38" t="e">
        <f>IF(VLOOKUP($A9,Table145[[thematic areas]:[indicator 6]],RIGHT(AC$2,1)+2,FALSE)=0,"",VLOOKUP($A9,Table145[[thematic areas]:[indicator 6]],RIGHT(AC$2,1)+2,FALSE))</f>
        <v>#N/A</v>
      </c>
      <c r="AD9" s="38" t="e">
        <f>IF(VLOOKUP($A9,Table145[[thematic areas]:[indicator 6]],RIGHT(AD$2,1)+2,FALSE)=0,"",VLOOKUP($A9,Table145[[thematic areas]:[indicator 6]],RIGHT(AD$2,1)+2,FALSE))</f>
        <v>#N/A</v>
      </c>
      <c r="AE9" s="38" t="e">
        <f>IF(VLOOKUP($A9,Table145[[thematic areas]:[indicator 6]],RIGHT(AE$2,1)+2,FALSE)=0,"",VLOOKUP($A9,Table145[[thematic areas]:[indicator 6]],RIGHT(AE$2,1)+2,FALSE))</f>
        <v>#N/A</v>
      </c>
      <c r="AF9" s="38" t="e">
        <f>IF(VLOOKUP($A9,Table145[[thematic areas]:[indicator 6]],RIGHT(AF$2,1)+2,FALSE)=0,"",VLOOKUP($A9,Table145[[thematic areas]:[indicator 6]],RIGHT(AF$2,1)+2,FALSE))</f>
        <v>#N/A</v>
      </c>
      <c r="AG9" s="38"/>
      <c r="AH9" s="1">
        <f t="shared" si="1"/>
        <v>6</v>
      </c>
      <c r="AI9" s="1" t="str">
        <f t="shared" si="0"/>
        <v>06</v>
      </c>
      <c r="AJ9" s="34" t="e">
        <f>IF(VLOOKUP(B9,Table1[[indicators]:[area]],3,FALSE)=A9,1,2)</f>
        <v>#N/A</v>
      </c>
    </row>
    <row r="10" spans="1:37" s="1" customFormat="1" x14ac:dyDescent="0.25">
      <c r="A10" s="45"/>
      <c r="B10" s="31"/>
      <c r="C10" s="34"/>
      <c r="D10" s="34"/>
      <c r="E10" s="116"/>
      <c r="F10" s="116"/>
      <c r="G10" s="47" t="str">
        <f>IF(NAPHS_table[[#This Row],[Indicator]]="","",VLOOKUP(NAPHS_table[[#This Row],[Indicator]],Table1[[indicators]:[area]],2,FALSE)&amp;NAPHS_table[[#This Row],[activity '#2]]&amp;".")</f>
        <v/>
      </c>
      <c r="H10" s="31"/>
      <c r="I10" s="32"/>
      <c r="J10" s="34"/>
      <c r="K10" s="31"/>
      <c r="L10" s="31"/>
      <c r="M10" s="31"/>
      <c r="N10" s="31"/>
      <c r="O10" s="31" t="str">
        <f>IF(M10="","",
IF(N10="","",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0" s="35"/>
      <c r="Q10" s="35"/>
      <c r="R10" s="36"/>
      <c r="S10" s="31"/>
      <c r="T10" s="34"/>
      <c r="U10" s="34"/>
      <c r="V10" s="32"/>
      <c r="W10" s="31"/>
      <c r="X10" s="31"/>
      <c r="Y10" s="31"/>
      <c r="Z10" s="14">
        <f>_xlfn.IFNA(VLOOKUP(X10,reference_tables!$AE$2:$AF$6,2,FALSE),0%)</f>
        <v>0</v>
      </c>
      <c r="AA10" s="38" t="e">
        <f>IF(VLOOKUP($A10,Table145[[thematic areas]:[indicator 6]],RIGHT(AA$2,1)+2,FALSE)=0,"",VLOOKUP($A10,Table145[[thematic areas]:[indicator 6]],RIGHT(AA$2,1)+2,FALSE))</f>
        <v>#N/A</v>
      </c>
      <c r="AB10" s="38" t="e">
        <f>IF(VLOOKUP($A10,Table145[[thematic areas]:[indicator 6]],RIGHT(AB$2,1)+2,FALSE)=0,"",VLOOKUP($A10,Table145[[thematic areas]:[indicator 6]],RIGHT(AB$2,1)+2,FALSE))</f>
        <v>#N/A</v>
      </c>
      <c r="AC10" s="38" t="e">
        <f>IF(VLOOKUP($A10,Table145[[thematic areas]:[indicator 6]],RIGHT(AC$2,1)+2,FALSE)=0,"",VLOOKUP($A10,Table145[[thematic areas]:[indicator 6]],RIGHT(AC$2,1)+2,FALSE))</f>
        <v>#N/A</v>
      </c>
      <c r="AD10" s="38" t="e">
        <f>IF(VLOOKUP($A10,Table145[[thematic areas]:[indicator 6]],RIGHT(AD$2,1)+2,FALSE)=0,"",VLOOKUP($A10,Table145[[thematic areas]:[indicator 6]],RIGHT(AD$2,1)+2,FALSE))</f>
        <v>#N/A</v>
      </c>
      <c r="AE10" s="38" t="e">
        <f>IF(VLOOKUP($A10,Table145[[thematic areas]:[indicator 6]],RIGHT(AE$2,1)+2,FALSE)=0,"",VLOOKUP($A10,Table145[[thematic areas]:[indicator 6]],RIGHT(AE$2,1)+2,FALSE))</f>
        <v>#N/A</v>
      </c>
      <c r="AF10" s="38" t="e">
        <f>IF(VLOOKUP($A10,Table145[[thematic areas]:[indicator 6]],RIGHT(AF$2,1)+2,FALSE)=0,"",VLOOKUP($A10,Table145[[thematic areas]:[indicator 6]],RIGHT(AF$2,1)+2,FALSE))</f>
        <v>#N/A</v>
      </c>
      <c r="AG10" s="38"/>
      <c r="AH10" s="1">
        <f t="shared" si="1"/>
        <v>7</v>
      </c>
      <c r="AI10" s="1" t="str">
        <f t="shared" si="0"/>
        <v>07</v>
      </c>
      <c r="AJ10" s="34" t="e">
        <f>IF(VLOOKUP(B10,Table1[[indicators]:[area]],3,FALSE)=A10,1,2)</f>
        <v>#N/A</v>
      </c>
    </row>
    <row r="11" spans="1:37" s="1" customFormat="1" x14ac:dyDescent="0.25">
      <c r="A11" s="45"/>
      <c r="B11" s="31"/>
      <c r="C11" s="34"/>
      <c r="D11" s="34"/>
      <c r="E11" s="116"/>
      <c r="F11" s="116"/>
      <c r="G11" s="47" t="str">
        <f>IF(NAPHS_table[[#This Row],[Indicator]]="","",VLOOKUP(NAPHS_table[[#This Row],[Indicator]],Table1[[indicators]:[area]],2,FALSE)&amp;NAPHS_table[[#This Row],[activity '#2]]&amp;".")</f>
        <v/>
      </c>
      <c r="H11" s="31"/>
      <c r="I11" s="32"/>
      <c r="J11" s="34"/>
      <c r="K11" s="31"/>
      <c r="L11" s="31"/>
      <c r="M11" s="31"/>
      <c r="N11" s="31"/>
      <c r="O11" s="31" t="str">
        <f>IF(M11="","",
IF(N11="","",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1" s="35"/>
      <c r="Q11" s="35"/>
      <c r="R11" s="36"/>
      <c r="S11" s="31"/>
      <c r="T11" s="34"/>
      <c r="U11" s="34"/>
      <c r="V11" s="32"/>
      <c r="W11" s="31"/>
      <c r="X11" s="31"/>
      <c r="Y11" s="31"/>
      <c r="Z11" s="14">
        <f>_xlfn.IFNA(VLOOKUP(X11,reference_tables!$AE$2:$AF$6,2,FALSE),0%)</f>
        <v>0</v>
      </c>
      <c r="AA11" s="38" t="e">
        <f>IF(VLOOKUP($A11,Table145[[thematic areas]:[indicator 6]],RIGHT(AA$2,1)+2,FALSE)=0,"",VLOOKUP($A11,Table145[[thematic areas]:[indicator 6]],RIGHT(AA$2,1)+2,FALSE))</f>
        <v>#N/A</v>
      </c>
      <c r="AB11" s="38" t="e">
        <f>IF(VLOOKUP($A11,Table145[[thematic areas]:[indicator 6]],RIGHT(AB$2,1)+2,FALSE)=0,"",VLOOKUP($A11,Table145[[thematic areas]:[indicator 6]],RIGHT(AB$2,1)+2,FALSE))</f>
        <v>#N/A</v>
      </c>
      <c r="AC11" s="38" t="e">
        <f>IF(VLOOKUP($A11,Table145[[thematic areas]:[indicator 6]],RIGHT(AC$2,1)+2,FALSE)=0,"",VLOOKUP($A11,Table145[[thematic areas]:[indicator 6]],RIGHT(AC$2,1)+2,FALSE))</f>
        <v>#N/A</v>
      </c>
      <c r="AD11" s="38" t="e">
        <f>IF(VLOOKUP($A11,Table145[[thematic areas]:[indicator 6]],RIGHT(AD$2,1)+2,FALSE)=0,"",VLOOKUP($A11,Table145[[thematic areas]:[indicator 6]],RIGHT(AD$2,1)+2,FALSE))</f>
        <v>#N/A</v>
      </c>
      <c r="AE11" s="38" t="e">
        <f>IF(VLOOKUP($A11,Table145[[thematic areas]:[indicator 6]],RIGHT(AE$2,1)+2,FALSE)=0,"",VLOOKUP($A11,Table145[[thematic areas]:[indicator 6]],RIGHT(AE$2,1)+2,FALSE))</f>
        <v>#N/A</v>
      </c>
      <c r="AF11" s="38" t="e">
        <f>IF(VLOOKUP($A11,Table145[[thematic areas]:[indicator 6]],RIGHT(AF$2,1)+2,FALSE)=0,"",VLOOKUP($A11,Table145[[thematic areas]:[indicator 6]],RIGHT(AF$2,1)+2,FALSE))</f>
        <v>#N/A</v>
      </c>
      <c r="AG11" s="38"/>
      <c r="AH11" s="1">
        <f t="shared" si="1"/>
        <v>8</v>
      </c>
      <c r="AI11" s="1" t="str">
        <f t="shared" si="0"/>
        <v>08</v>
      </c>
      <c r="AJ11" s="34" t="e">
        <f>IF(VLOOKUP(B11,Table1[[indicators]:[area]],3,FALSE)=A11,1,2)</f>
        <v>#N/A</v>
      </c>
    </row>
    <row r="12" spans="1:37" s="1" customFormat="1" x14ac:dyDescent="0.25">
      <c r="A12" s="45"/>
      <c r="B12" s="31"/>
      <c r="C12" s="34"/>
      <c r="D12" s="34"/>
      <c r="E12" s="116"/>
      <c r="F12" s="116"/>
      <c r="G12" s="47" t="str">
        <f>IF(NAPHS_table[[#This Row],[Indicator]]="","",VLOOKUP(NAPHS_table[[#This Row],[Indicator]],Table1[[indicators]:[area]],2,FALSE)&amp;NAPHS_table[[#This Row],[activity '#2]]&amp;".")</f>
        <v/>
      </c>
      <c r="H12" s="31"/>
      <c r="I12" s="32"/>
      <c r="J12" s="34"/>
      <c r="K12" s="31"/>
      <c r="L12" s="31"/>
      <c r="M12" s="31"/>
      <c r="N12" s="31"/>
      <c r="O12" s="31" t="str">
        <f>IF(M12="","",
IF(N12="","",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2" s="35"/>
      <c r="Q12" s="35"/>
      <c r="R12" s="36"/>
      <c r="S12" s="31"/>
      <c r="T12" s="34"/>
      <c r="U12" s="34"/>
      <c r="V12" s="32"/>
      <c r="W12" s="31"/>
      <c r="X12" s="31"/>
      <c r="Y12" s="31"/>
      <c r="Z12" s="14">
        <f>_xlfn.IFNA(VLOOKUP(X12,reference_tables!$AE$2:$AF$6,2,FALSE),0%)</f>
        <v>0</v>
      </c>
      <c r="AA12" s="38" t="e">
        <f>IF(VLOOKUP($A12,Table145[[thematic areas]:[indicator 6]],RIGHT(AA$2,1)+2,FALSE)=0,"",VLOOKUP($A12,Table145[[thematic areas]:[indicator 6]],RIGHT(AA$2,1)+2,FALSE))</f>
        <v>#N/A</v>
      </c>
      <c r="AB12" s="38" t="e">
        <f>IF(VLOOKUP($A12,Table145[[thematic areas]:[indicator 6]],RIGHT(AB$2,1)+2,FALSE)=0,"",VLOOKUP($A12,Table145[[thematic areas]:[indicator 6]],RIGHT(AB$2,1)+2,FALSE))</f>
        <v>#N/A</v>
      </c>
      <c r="AC12" s="38" t="e">
        <f>IF(VLOOKUP($A12,Table145[[thematic areas]:[indicator 6]],RIGHT(AC$2,1)+2,FALSE)=0,"",VLOOKUP($A12,Table145[[thematic areas]:[indicator 6]],RIGHT(AC$2,1)+2,FALSE))</f>
        <v>#N/A</v>
      </c>
      <c r="AD12" s="38" t="e">
        <f>IF(VLOOKUP($A12,Table145[[thematic areas]:[indicator 6]],RIGHT(AD$2,1)+2,FALSE)=0,"",VLOOKUP($A12,Table145[[thematic areas]:[indicator 6]],RIGHT(AD$2,1)+2,FALSE))</f>
        <v>#N/A</v>
      </c>
      <c r="AE12" s="38" t="e">
        <f>IF(VLOOKUP($A12,Table145[[thematic areas]:[indicator 6]],RIGHT(AE$2,1)+2,FALSE)=0,"",VLOOKUP($A12,Table145[[thematic areas]:[indicator 6]],RIGHT(AE$2,1)+2,FALSE))</f>
        <v>#N/A</v>
      </c>
      <c r="AF12" s="38" t="e">
        <f>IF(VLOOKUP($A12,Table145[[thematic areas]:[indicator 6]],RIGHT(AF$2,1)+2,FALSE)=0,"",VLOOKUP($A12,Table145[[thematic areas]:[indicator 6]],RIGHT(AF$2,1)+2,FALSE))</f>
        <v>#N/A</v>
      </c>
      <c r="AG12" s="38"/>
      <c r="AH12" s="1">
        <f t="shared" si="1"/>
        <v>9</v>
      </c>
      <c r="AI12" s="1" t="str">
        <f t="shared" si="0"/>
        <v>09</v>
      </c>
      <c r="AJ12" s="34" t="e">
        <f>IF(VLOOKUP(B12,Table1[[indicators]:[area]],3,FALSE)=A12,1,2)</f>
        <v>#N/A</v>
      </c>
    </row>
    <row r="13" spans="1:37" s="16" customFormat="1" x14ac:dyDescent="0.25">
      <c r="A13" s="46"/>
      <c r="B13" s="42"/>
      <c r="C13" s="32"/>
      <c r="D13" s="32"/>
      <c r="E13" s="117"/>
      <c r="F13" s="117"/>
      <c r="G13" s="47" t="str">
        <f>IF(NAPHS_table[[#This Row],[Indicator]]="","",VLOOKUP(NAPHS_table[[#This Row],[Indicator]],Table1[[indicators]:[area]],2,FALSE)&amp;NAPHS_table[[#This Row],[activity '#2]]&amp;".")</f>
        <v/>
      </c>
      <c r="H13" s="42"/>
      <c r="I13" s="32"/>
      <c r="J13" s="32"/>
      <c r="K13" s="42"/>
      <c r="L13" s="42"/>
      <c r="M13" s="42"/>
      <c r="N13" s="42"/>
      <c r="O13" s="31" t="str">
        <f>IF(M13="","",
IF(N13="","",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3" s="35"/>
      <c r="Q13" s="35"/>
      <c r="R13" s="43"/>
      <c r="S13" s="42"/>
      <c r="T13" s="32"/>
      <c r="U13" s="32"/>
      <c r="V13" s="32"/>
      <c r="W13" s="42"/>
      <c r="X13" s="31"/>
      <c r="Y13" s="42"/>
      <c r="Z13" s="44"/>
      <c r="AA13" s="41" t="e">
        <f>IF(VLOOKUP($A13,Table145[[thematic areas]:[indicator 6]],RIGHT(AA$2,1)+2,FALSE)=0,"",VLOOKUP($A13,Table145[[thematic areas]:[indicator 6]],RIGHT(AA$2,1)+2,FALSE))</f>
        <v>#N/A</v>
      </c>
      <c r="AB13" s="41" t="e">
        <f>IF(VLOOKUP($A13,Table145[[thematic areas]:[indicator 6]],RIGHT(AB$2,1)+2,FALSE)=0,"",VLOOKUP($A13,Table145[[thematic areas]:[indicator 6]],RIGHT(AB$2,1)+2,FALSE))</f>
        <v>#N/A</v>
      </c>
      <c r="AC13" s="41" t="e">
        <f>IF(VLOOKUP($A13,Table145[[thematic areas]:[indicator 6]],RIGHT(AC$2,1)+2,FALSE)=0,"",VLOOKUP($A13,Table145[[thematic areas]:[indicator 6]],RIGHT(AC$2,1)+2,FALSE))</f>
        <v>#N/A</v>
      </c>
      <c r="AD13" s="41" t="e">
        <f>IF(VLOOKUP($A13,Table145[[thematic areas]:[indicator 6]],RIGHT(AD$2,1)+2,FALSE)=0,"",VLOOKUP($A13,Table145[[thematic areas]:[indicator 6]],RIGHT(AD$2,1)+2,FALSE))</f>
        <v>#N/A</v>
      </c>
      <c r="AE13" s="41" t="e">
        <f>IF(VLOOKUP($A13,Table145[[thematic areas]:[indicator 6]],RIGHT(AE$2,1)+2,FALSE)=0,"",VLOOKUP($A13,Table145[[thematic areas]:[indicator 6]],RIGHT(AE$2,1)+2,FALSE))</f>
        <v>#N/A</v>
      </c>
      <c r="AF13" s="41" t="e">
        <f>IF(VLOOKUP($A13,Table145[[thematic areas]:[indicator 6]],RIGHT(AF$2,1)+2,FALSE)=0,"",VLOOKUP($A13,Table145[[thematic areas]:[indicator 6]],RIGHT(AF$2,1)+2,FALSE))</f>
        <v>#N/A</v>
      </c>
      <c r="AG13" s="41"/>
      <c r="AH13" s="16">
        <f>IF(B13=B12,AH12+1,1)</f>
        <v>10</v>
      </c>
      <c r="AI13" s="16">
        <f t="shared" si="0"/>
        <v>10</v>
      </c>
      <c r="AJ13" s="32" t="e">
        <f>IF(VLOOKUP(B13,Table1[[indicators]:[area]],3,FALSE)=A13,1,2)</f>
        <v>#N/A</v>
      </c>
    </row>
    <row r="14" spans="1:37" s="1" customFormat="1" x14ac:dyDescent="0.25">
      <c r="A14" s="45"/>
      <c r="B14" s="31"/>
      <c r="C14" s="34"/>
      <c r="D14" s="34"/>
      <c r="E14" s="116"/>
      <c r="F14" s="116"/>
      <c r="G14" s="47" t="str">
        <f>IF(NAPHS_table[[#This Row],[Indicator]]="","",VLOOKUP(NAPHS_table[[#This Row],[Indicator]],Table1[[indicators]:[area]],2,FALSE)&amp;NAPHS_table[[#This Row],[activity '#2]]&amp;".")</f>
        <v/>
      </c>
      <c r="H14" s="31"/>
      <c r="I14" s="32"/>
      <c r="J14" s="34"/>
      <c r="K14" s="31"/>
      <c r="L14" s="31"/>
      <c r="M14" s="31"/>
      <c r="N14" s="31"/>
      <c r="O14" s="31" t="str">
        <f>IF(M14="","",
IF(N14="","",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4" s="35"/>
      <c r="Q14" s="35"/>
      <c r="R14" s="36"/>
      <c r="S14" s="31"/>
      <c r="T14" s="34"/>
      <c r="U14" s="34"/>
      <c r="V14" s="32"/>
      <c r="W14" s="33"/>
      <c r="X14" s="31"/>
      <c r="Y14" s="31"/>
      <c r="Z14" s="14">
        <f>_xlfn.IFNA(VLOOKUP(X14,reference_tables!$AE$2:$AF$6,2,FALSE),0%)</f>
        <v>0</v>
      </c>
      <c r="AA14" s="38" t="e">
        <f>IF(VLOOKUP($A14,Table145[[thematic areas]:[indicator 6]],RIGHT(AA$2,1)+2,FALSE)=0,"",VLOOKUP($A14,Table145[[thematic areas]:[indicator 6]],RIGHT(AA$2,1)+2,FALSE))</f>
        <v>#N/A</v>
      </c>
      <c r="AB14" s="38" t="e">
        <f>IF(VLOOKUP($A14,Table145[[thematic areas]:[indicator 6]],RIGHT(AB$2,1)+2,FALSE)=0,"",VLOOKUP($A14,Table145[[thematic areas]:[indicator 6]],RIGHT(AB$2,1)+2,FALSE))</f>
        <v>#N/A</v>
      </c>
      <c r="AC14" s="38" t="e">
        <f>IF(VLOOKUP($A14,Table145[[thematic areas]:[indicator 6]],RIGHT(AC$2,1)+2,FALSE)=0,"",VLOOKUP($A14,Table145[[thematic areas]:[indicator 6]],RIGHT(AC$2,1)+2,FALSE))</f>
        <v>#N/A</v>
      </c>
      <c r="AD14" s="38" t="e">
        <f>IF(VLOOKUP($A14,Table145[[thematic areas]:[indicator 6]],RIGHT(AD$2,1)+2,FALSE)=0,"",VLOOKUP($A14,Table145[[thematic areas]:[indicator 6]],RIGHT(AD$2,1)+2,FALSE))</f>
        <v>#N/A</v>
      </c>
      <c r="AE14" s="38" t="e">
        <f>IF(VLOOKUP($A14,Table145[[thematic areas]:[indicator 6]],RIGHT(AE$2,1)+2,FALSE)=0,"",VLOOKUP($A14,Table145[[thematic areas]:[indicator 6]],RIGHT(AE$2,1)+2,FALSE))</f>
        <v>#N/A</v>
      </c>
      <c r="AF14" s="38" t="e">
        <f>IF(VLOOKUP($A14,Table145[[thematic areas]:[indicator 6]],RIGHT(AF$2,1)+2,FALSE)=0,"",VLOOKUP($A14,Table145[[thematic areas]:[indicator 6]],RIGHT(AF$2,1)+2,FALSE))</f>
        <v>#N/A</v>
      </c>
      <c r="AG14" s="38"/>
      <c r="AH14" s="1">
        <f t="shared" si="1"/>
        <v>11</v>
      </c>
      <c r="AI14" s="1">
        <f t="shared" si="0"/>
        <v>11</v>
      </c>
      <c r="AJ14" s="34" t="e">
        <f>IF(VLOOKUP(B14,Table1[[indicators]:[area]],3,FALSE)=A14,1,2)</f>
        <v>#N/A</v>
      </c>
    </row>
    <row r="15" spans="1:37" s="1" customFormat="1" x14ac:dyDescent="0.25">
      <c r="A15" s="45"/>
      <c r="B15" s="31"/>
      <c r="C15" s="34"/>
      <c r="D15" s="34"/>
      <c r="E15" s="116"/>
      <c r="F15" s="116"/>
      <c r="G15" s="47" t="str">
        <f>IF(NAPHS_table[[#This Row],[Indicator]]="","",VLOOKUP(NAPHS_table[[#This Row],[Indicator]],Table1[[indicators]:[area]],2,FALSE)&amp;NAPHS_table[[#This Row],[activity '#2]]&amp;".")</f>
        <v/>
      </c>
      <c r="H15" s="31"/>
      <c r="I15" s="32"/>
      <c r="J15" s="34"/>
      <c r="K15" s="31"/>
      <c r="L15" s="31"/>
      <c r="M15" s="31"/>
      <c r="N15" s="31"/>
      <c r="O15" s="31" t="str">
        <f>IF(M15="","",
IF(N15="","",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5" s="35"/>
      <c r="Q15" s="35"/>
      <c r="R15" s="36"/>
      <c r="S15" s="31"/>
      <c r="T15" s="34"/>
      <c r="U15" s="34"/>
      <c r="V15" s="32"/>
      <c r="W15" s="33"/>
      <c r="X15" s="31"/>
      <c r="Y15" s="31"/>
      <c r="Z15" s="14">
        <f>_xlfn.IFNA(VLOOKUP(X15,reference_tables!$AE$2:$AF$6,2,FALSE),0%)</f>
        <v>0</v>
      </c>
      <c r="AA15" s="38" t="e">
        <f>IF(VLOOKUP($A15,Table145[[thematic areas]:[indicator 6]],RIGHT(AA$2,1)+2,FALSE)=0,"",VLOOKUP($A15,Table145[[thematic areas]:[indicator 6]],RIGHT(AA$2,1)+2,FALSE))</f>
        <v>#N/A</v>
      </c>
      <c r="AB15" s="38" t="e">
        <f>IF(VLOOKUP($A15,Table145[[thematic areas]:[indicator 6]],RIGHT(AB$2,1)+2,FALSE)=0,"",VLOOKUP($A15,Table145[[thematic areas]:[indicator 6]],RIGHT(AB$2,1)+2,FALSE))</f>
        <v>#N/A</v>
      </c>
      <c r="AC15" s="38" t="e">
        <f>IF(VLOOKUP($A15,Table145[[thematic areas]:[indicator 6]],RIGHT(AC$2,1)+2,FALSE)=0,"",VLOOKUP($A15,Table145[[thematic areas]:[indicator 6]],RIGHT(AC$2,1)+2,FALSE))</f>
        <v>#N/A</v>
      </c>
      <c r="AD15" s="38" t="e">
        <f>IF(VLOOKUP($A15,Table145[[thematic areas]:[indicator 6]],RIGHT(AD$2,1)+2,FALSE)=0,"",VLOOKUP($A15,Table145[[thematic areas]:[indicator 6]],RIGHT(AD$2,1)+2,FALSE))</f>
        <v>#N/A</v>
      </c>
      <c r="AE15" s="38" t="e">
        <f>IF(VLOOKUP($A15,Table145[[thematic areas]:[indicator 6]],RIGHT(AE$2,1)+2,FALSE)=0,"",VLOOKUP($A15,Table145[[thematic areas]:[indicator 6]],RIGHT(AE$2,1)+2,FALSE))</f>
        <v>#N/A</v>
      </c>
      <c r="AF15" s="38" t="e">
        <f>IF(VLOOKUP($A15,Table145[[thematic areas]:[indicator 6]],RIGHT(AF$2,1)+2,FALSE)=0,"",VLOOKUP($A15,Table145[[thematic areas]:[indicator 6]],RIGHT(AF$2,1)+2,FALSE))</f>
        <v>#N/A</v>
      </c>
      <c r="AG15" s="38"/>
      <c r="AH15" s="1">
        <f t="shared" si="1"/>
        <v>12</v>
      </c>
      <c r="AI15" s="1">
        <f t="shared" si="0"/>
        <v>12</v>
      </c>
      <c r="AJ15" s="34" t="e">
        <f>IF(VLOOKUP(B15,Table1[[indicators]:[area]],3,FALSE)=A15,1,2)</f>
        <v>#N/A</v>
      </c>
    </row>
    <row r="16" spans="1:37" s="1" customFormat="1" x14ac:dyDescent="0.25">
      <c r="A16" s="45"/>
      <c r="B16" s="31"/>
      <c r="C16" s="34"/>
      <c r="D16" s="34"/>
      <c r="E16" s="116"/>
      <c r="F16" s="116"/>
      <c r="G16" s="47" t="str">
        <f>IF(NAPHS_table[[#This Row],[Indicator]]="","",VLOOKUP(NAPHS_table[[#This Row],[Indicator]],Table1[[indicators]:[area]],2,FALSE)&amp;NAPHS_table[[#This Row],[activity '#2]]&amp;".")</f>
        <v/>
      </c>
      <c r="H16" s="31"/>
      <c r="I16" s="32"/>
      <c r="J16" s="34"/>
      <c r="K16" s="31"/>
      <c r="L16" s="31"/>
      <c r="M16" s="31"/>
      <c r="N16" s="31"/>
      <c r="O16" s="31" t="str">
        <f>IF(M16="","",
IF(N16="","",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6" s="35"/>
      <c r="Q16" s="35"/>
      <c r="R16" s="36"/>
      <c r="S16" s="31"/>
      <c r="T16" s="34"/>
      <c r="U16" s="34"/>
      <c r="V16" s="32"/>
      <c r="W16" s="33"/>
      <c r="X16" s="31"/>
      <c r="Y16" s="31"/>
      <c r="Z16" s="14">
        <f>_xlfn.IFNA(VLOOKUP(X16,reference_tables!$AE$2:$AF$6,2,FALSE),0%)</f>
        <v>0</v>
      </c>
      <c r="AA16" s="38" t="e">
        <f>IF(VLOOKUP($A16,Table145[[thematic areas]:[indicator 6]],RIGHT(AA$2,1)+2,FALSE)=0,"",VLOOKUP($A16,Table145[[thematic areas]:[indicator 6]],RIGHT(AA$2,1)+2,FALSE))</f>
        <v>#N/A</v>
      </c>
      <c r="AB16" s="38" t="e">
        <f>IF(VLOOKUP($A16,Table145[[thematic areas]:[indicator 6]],RIGHT(AB$2,1)+2,FALSE)=0,"",VLOOKUP($A16,Table145[[thematic areas]:[indicator 6]],RIGHT(AB$2,1)+2,FALSE))</f>
        <v>#N/A</v>
      </c>
      <c r="AC16" s="38" t="e">
        <f>IF(VLOOKUP($A16,Table145[[thematic areas]:[indicator 6]],RIGHT(AC$2,1)+2,FALSE)=0,"",VLOOKUP($A16,Table145[[thematic areas]:[indicator 6]],RIGHT(AC$2,1)+2,FALSE))</f>
        <v>#N/A</v>
      </c>
      <c r="AD16" s="38" t="e">
        <f>IF(VLOOKUP($A16,Table145[[thematic areas]:[indicator 6]],RIGHT(AD$2,1)+2,FALSE)=0,"",VLOOKUP($A16,Table145[[thematic areas]:[indicator 6]],RIGHT(AD$2,1)+2,FALSE))</f>
        <v>#N/A</v>
      </c>
      <c r="AE16" s="38" t="e">
        <f>IF(VLOOKUP($A16,Table145[[thematic areas]:[indicator 6]],RIGHT(AE$2,1)+2,FALSE)=0,"",VLOOKUP($A16,Table145[[thematic areas]:[indicator 6]],RIGHT(AE$2,1)+2,FALSE))</f>
        <v>#N/A</v>
      </c>
      <c r="AF16" s="38" t="e">
        <f>IF(VLOOKUP($A16,Table145[[thematic areas]:[indicator 6]],RIGHT(AF$2,1)+2,FALSE)=0,"",VLOOKUP($A16,Table145[[thematic areas]:[indicator 6]],RIGHT(AF$2,1)+2,FALSE))</f>
        <v>#N/A</v>
      </c>
      <c r="AG16" s="38"/>
      <c r="AH16" s="1">
        <f t="shared" si="1"/>
        <v>13</v>
      </c>
      <c r="AI16" s="1">
        <f t="shared" si="0"/>
        <v>13</v>
      </c>
      <c r="AJ16" s="34" t="e">
        <f>IF(VLOOKUP(B16,Table1[[indicators]:[area]],3,FALSE)=A16,1,2)</f>
        <v>#N/A</v>
      </c>
    </row>
    <row r="17" spans="1:36" s="1" customFormat="1" x14ac:dyDescent="0.25">
      <c r="A17" s="45"/>
      <c r="B17" s="31"/>
      <c r="C17" s="34"/>
      <c r="D17" s="34"/>
      <c r="E17" s="116"/>
      <c r="F17" s="116"/>
      <c r="G17" s="47" t="str">
        <f>IF(NAPHS_table[[#This Row],[Indicator]]="","",VLOOKUP(NAPHS_table[[#This Row],[Indicator]],Table1[[indicators]:[area]],2,FALSE)&amp;NAPHS_table[[#This Row],[activity '#2]]&amp;".")</f>
        <v/>
      </c>
      <c r="H17" s="31"/>
      <c r="I17" s="32"/>
      <c r="J17" s="34"/>
      <c r="K17" s="31"/>
      <c r="L17" s="31"/>
      <c r="M17" s="31"/>
      <c r="N17" s="31"/>
      <c r="O17" s="31" t="str">
        <f>IF(M17="","",
IF(N17="","",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7" s="35"/>
      <c r="Q17" s="35"/>
      <c r="R17" s="36"/>
      <c r="S17" s="31"/>
      <c r="T17" s="34"/>
      <c r="U17" s="34"/>
      <c r="V17" s="32"/>
      <c r="W17" s="33"/>
      <c r="X17" s="31"/>
      <c r="Y17" s="31"/>
      <c r="Z17" s="14">
        <f>_xlfn.IFNA(VLOOKUP(X17,reference_tables!$AE$2:$AF$6,2,FALSE),0%)</f>
        <v>0</v>
      </c>
      <c r="AA17" s="38" t="e">
        <f>IF(VLOOKUP($A17,Table145[[thematic areas]:[indicator 6]],RIGHT(AA$2,1)+2,FALSE)=0,"",VLOOKUP($A17,Table145[[thematic areas]:[indicator 6]],RIGHT(AA$2,1)+2,FALSE))</f>
        <v>#N/A</v>
      </c>
      <c r="AB17" s="38" t="e">
        <f>IF(VLOOKUP($A17,Table145[[thematic areas]:[indicator 6]],RIGHT(AB$2,1)+2,FALSE)=0,"",VLOOKUP($A17,Table145[[thematic areas]:[indicator 6]],RIGHT(AB$2,1)+2,FALSE))</f>
        <v>#N/A</v>
      </c>
      <c r="AC17" s="38" t="e">
        <f>IF(VLOOKUP($A17,Table145[[thematic areas]:[indicator 6]],RIGHT(AC$2,1)+2,FALSE)=0,"",VLOOKUP($A17,Table145[[thematic areas]:[indicator 6]],RIGHT(AC$2,1)+2,FALSE))</f>
        <v>#N/A</v>
      </c>
      <c r="AD17" s="38" t="e">
        <f>IF(VLOOKUP($A17,Table145[[thematic areas]:[indicator 6]],RIGHT(AD$2,1)+2,FALSE)=0,"",VLOOKUP($A17,Table145[[thematic areas]:[indicator 6]],RIGHT(AD$2,1)+2,FALSE))</f>
        <v>#N/A</v>
      </c>
      <c r="AE17" s="38" t="e">
        <f>IF(VLOOKUP($A17,Table145[[thematic areas]:[indicator 6]],RIGHT(AE$2,1)+2,FALSE)=0,"",VLOOKUP($A17,Table145[[thematic areas]:[indicator 6]],RIGHT(AE$2,1)+2,FALSE))</f>
        <v>#N/A</v>
      </c>
      <c r="AF17" s="38" t="e">
        <f>IF(VLOOKUP($A17,Table145[[thematic areas]:[indicator 6]],RIGHT(AF$2,1)+2,FALSE)=0,"",VLOOKUP($A17,Table145[[thematic areas]:[indicator 6]],RIGHT(AF$2,1)+2,FALSE))</f>
        <v>#N/A</v>
      </c>
      <c r="AG17" s="38"/>
      <c r="AH17" s="1">
        <f t="shared" si="1"/>
        <v>14</v>
      </c>
      <c r="AI17" s="1">
        <f t="shared" si="0"/>
        <v>14</v>
      </c>
      <c r="AJ17" s="34" t="e">
        <f>IF(VLOOKUP(B17,Table1[[indicators]:[area]],3,FALSE)=A17,1,2)</f>
        <v>#N/A</v>
      </c>
    </row>
    <row r="18" spans="1:36" s="1" customFormat="1" x14ac:dyDescent="0.25">
      <c r="A18" s="45"/>
      <c r="B18" s="31"/>
      <c r="C18" s="34"/>
      <c r="D18" s="34"/>
      <c r="E18" s="116"/>
      <c r="F18" s="116"/>
      <c r="G18" s="47" t="str">
        <f>IF(NAPHS_table[[#This Row],[Indicator]]="","",VLOOKUP(NAPHS_table[[#This Row],[Indicator]],Table1[[indicators]:[area]],2,FALSE)&amp;NAPHS_table[[#This Row],[activity '#2]]&amp;".")</f>
        <v/>
      </c>
      <c r="H18" s="31"/>
      <c r="I18" s="32"/>
      <c r="J18" s="34"/>
      <c r="K18" s="31"/>
      <c r="L18" s="31"/>
      <c r="M18" s="31"/>
      <c r="N18" s="31"/>
      <c r="O18" s="31" t="str">
        <f>IF(M18="","",
IF(N18="","",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8" s="35"/>
      <c r="Q18" s="35"/>
      <c r="R18" s="36"/>
      <c r="S18" s="31"/>
      <c r="T18" s="34"/>
      <c r="U18" s="34"/>
      <c r="V18" s="32"/>
      <c r="W18" s="33"/>
      <c r="X18" s="31"/>
      <c r="Y18" s="31"/>
      <c r="Z18" s="14">
        <f>_xlfn.IFNA(VLOOKUP(X18,reference_tables!$AE$2:$AF$6,2,FALSE),0%)</f>
        <v>0</v>
      </c>
      <c r="AA18" s="38" t="e">
        <f>IF(VLOOKUP($A18,Table145[[thematic areas]:[indicator 6]],RIGHT(AA$2,1)+2,FALSE)=0,"",VLOOKUP($A18,Table145[[thematic areas]:[indicator 6]],RIGHT(AA$2,1)+2,FALSE))</f>
        <v>#N/A</v>
      </c>
      <c r="AB18" s="38" t="e">
        <f>IF(VLOOKUP($A18,Table145[[thematic areas]:[indicator 6]],RIGHT(AB$2,1)+2,FALSE)=0,"",VLOOKUP($A18,Table145[[thematic areas]:[indicator 6]],RIGHT(AB$2,1)+2,FALSE))</f>
        <v>#N/A</v>
      </c>
      <c r="AC18" s="38" t="e">
        <f>IF(VLOOKUP($A18,Table145[[thematic areas]:[indicator 6]],RIGHT(AC$2,1)+2,FALSE)=0,"",VLOOKUP($A18,Table145[[thematic areas]:[indicator 6]],RIGHT(AC$2,1)+2,FALSE))</f>
        <v>#N/A</v>
      </c>
      <c r="AD18" s="38" t="e">
        <f>IF(VLOOKUP($A18,Table145[[thematic areas]:[indicator 6]],RIGHT(AD$2,1)+2,FALSE)=0,"",VLOOKUP($A18,Table145[[thematic areas]:[indicator 6]],RIGHT(AD$2,1)+2,FALSE))</f>
        <v>#N/A</v>
      </c>
      <c r="AE18" s="38" t="e">
        <f>IF(VLOOKUP($A18,Table145[[thematic areas]:[indicator 6]],RIGHT(AE$2,1)+2,FALSE)=0,"",VLOOKUP($A18,Table145[[thematic areas]:[indicator 6]],RIGHT(AE$2,1)+2,FALSE))</f>
        <v>#N/A</v>
      </c>
      <c r="AF18" s="38" t="e">
        <f>IF(VLOOKUP($A18,Table145[[thematic areas]:[indicator 6]],RIGHT(AF$2,1)+2,FALSE)=0,"",VLOOKUP($A18,Table145[[thematic areas]:[indicator 6]],RIGHT(AF$2,1)+2,FALSE))</f>
        <v>#N/A</v>
      </c>
      <c r="AG18" s="38"/>
      <c r="AH18" s="1">
        <f t="shared" si="1"/>
        <v>15</v>
      </c>
      <c r="AI18" s="1">
        <f t="shared" si="0"/>
        <v>15</v>
      </c>
      <c r="AJ18" s="34" t="e">
        <f>IF(VLOOKUP(B18,Table1[[indicators]:[area]],3,FALSE)=A18,1,2)</f>
        <v>#N/A</v>
      </c>
    </row>
    <row r="19" spans="1:36" s="1" customFormat="1" x14ac:dyDescent="0.25">
      <c r="A19" s="45"/>
      <c r="B19" s="31"/>
      <c r="C19" s="34"/>
      <c r="D19" s="34"/>
      <c r="E19" s="116"/>
      <c r="F19" s="116"/>
      <c r="G19" s="47" t="str">
        <f>IF(NAPHS_table[[#This Row],[Indicator]]="","",VLOOKUP(NAPHS_table[[#This Row],[Indicator]],Table1[[indicators]:[area]],2,FALSE)&amp;NAPHS_table[[#This Row],[activity '#2]]&amp;".")</f>
        <v/>
      </c>
      <c r="H19" s="31"/>
      <c r="I19" s="32"/>
      <c r="J19" s="34"/>
      <c r="K19" s="31"/>
      <c r="L19" s="31"/>
      <c r="M19" s="31"/>
      <c r="N19" s="31"/>
      <c r="O19" s="31" t="str">
        <f>IF(M19="","",
IF(N19="","",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9" s="35"/>
      <c r="Q19" s="35"/>
      <c r="R19" s="36"/>
      <c r="S19" s="31"/>
      <c r="T19" s="34"/>
      <c r="U19" s="34"/>
      <c r="V19" s="32"/>
      <c r="W19" s="33"/>
      <c r="X19" s="31"/>
      <c r="Y19" s="31"/>
      <c r="Z19" s="14">
        <f>_xlfn.IFNA(VLOOKUP(X19,reference_tables!$AE$2:$AF$6,2,FALSE),0%)</f>
        <v>0</v>
      </c>
      <c r="AA19" s="38" t="e">
        <f>IF(VLOOKUP($A19,Table145[[thematic areas]:[indicator 6]],RIGHT(AA$2,1)+2,FALSE)=0,"",VLOOKUP($A19,Table145[[thematic areas]:[indicator 6]],RIGHT(AA$2,1)+2,FALSE))</f>
        <v>#N/A</v>
      </c>
      <c r="AB19" s="38" t="e">
        <f>IF(VLOOKUP($A19,Table145[[thematic areas]:[indicator 6]],RIGHT(AB$2,1)+2,FALSE)=0,"",VLOOKUP($A19,Table145[[thematic areas]:[indicator 6]],RIGHT(AB$2,1)+2,FALSE))</f>
        <v>#N/A</v>
      </c>
      <c r="AC19" s="38" t="e">
        <f>IF(VLOOKUP($A19,Table145[[thematic areas]:[indicator 6]],RIGHT(AC$2,1)+2,FALSE)=0,"",VLOOKUP($A19,Table145[[thematic areas]:[indicator 6]],RIGHT(AC$2,1)+2,FALSE))</f>
        <v>#N/A</v>
      </c>
      <c r="AD19" s="38" t="e">
        <f>IF(VLOOKUP($A19,Table145[[thematic areas]:[indicator 6]],RIGHT(AD$2,1)+2,FALSE)=0,"",VLOOKUP($A19,Table145[[thematic areas]:[indicator 6]],RIGHT(AD$2,1)+2,FALSE))</f>
        <v>#N/A</v>
      </c>
      <c r="AE19" s="38" t="e">
        <f>IF(VLOOKUP($A19,Table145[[thematic areas]:[indicator 6]],RIGHT(AE$2,1)+2,FALSE)=0,"",VLOOKUP($A19,Table145[[thematic areas]:[indicator 6]],RIGHT(AE$2,1)+2,FALSE))</f>
        <v>#N/A</v>
      </c>
      <c r="AF19" s="38" t="e">
        <f>IF(VLOOKUP($A19,Table145[[thematic areas]:[indicator 6]],RIGHT(AF$2,1)+2,FALSE)=0,"",VLOOKUP($A19,Table145[[thematic areas]:[indicator 6]],RIGHT(AF$2,1)+2,FALSE))</f>
        <v>#N/A</v>
      </c>
      <c r="AG19" s="38"/>
      <c r="AH19" s="1">
        <f t="shared" si="1"/>
        <v>16</v>
      </c>
      <c r="AI19" s="1">
        <f t="shared" si="0"/>
        <v>16</v>
      </c>
      <c r="AJ19" s="34" t="e">
        <f>IF(VLOOKUP(B19,Table1[[indicators]:[area]],3,FALSE)=A19,1,2)</f>
        <v>#N/A</v>
      </c>
    </row>
    <row r="20" spans="1:36" s="1" customFormat="1" x14ac:dyDescent="0.25">
      <c r="A20" s="45"/>
      <c r="B20" s="31"/>
      <c r="C20" s="34"/>
      <c r="D20" s="34"/>
      <c r="E20" s="116"/>
      <c r="F20" s="116"/>
      <c r="G20" s="47" t="str">
        <f>IF(NAPHS_table[[#This Row],[Indicator]]="","",VLOOKUP(NAPHS_table[[#This Row],[Indicator]],Table1[[indicators]:[area]],2,FALSE)&amp;NAPHS_table[[#This Row],[activity '#2]]&amp;".")</f>
        <v/>
      </c>
      <c r="H20" s="31"/>
      <c r="I20" s="32"/>
      <c r="J20" s="34"/>
      <c r="K20" s="31"/>
      <c r="L20" s="31"/>
      <c r="M20" s="31"/>
      <c r="N20" s="31"/>
      <c r="O20" s="31" t="str">
        <f>IF(M20="","",
IF(N20="","",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0" s="35"/>
      <c r="Q20" s="35"/>
      <c r="R20" s="36"/>
      <c r="S20" s="31"/>
      <c r="T20" s="34"/>
      <c r="U20" s="34"/>
      <c r="V20" s="32"/>
      <c r="W20" s="33"/>
      <c r="X20" s="31"/>
      <c r="Y20" s="31"/>
      <c r="Z20" s="14">
        <f>_xlfn.IFNA(VLOOKUP(X20,reference_tables!$AE$2:$AF$6,2,FALSE),0%)</f>
        <v>0</v>
      </c>
      <c r="AA20" s="38" t="e">
        <f>IF(VLOOKUP($A20,Table145[[thematic areas]:[indicator 6]],RIGHT(AA$2,1)+2,FALSE)=0,"",VLOOKUP($A20,Table145[[thematic areas]:[indicator 6]],RIGHT(AA$2,1)+2,FALSE))</f>
        <v>#N/A</v>
      </c>
      <c r="AB20" s="38" t="e">
        <f>IF(VLOOKUP($A20,Table145[[thematic areas]:[indicator 6]],RIGHT(AB$2,1)+2,FALSE)=0,"",VLOOKUP($A20,Table145[[thematic areas]:[indicator 6]],RIGHT(AB$2,1)+2,FALSE))</f>
        <v>#N/A</v>
      </c>
      <c r="AC20" s="38" t="e">
        <f>IF(VLOOKUP($A20,Table145[[thematic areas]:[indicator 6]],RIGHT(AC$2,1)+2,FALSE)=0,"",VLOOKUP($A20,Table145[[thematic areas]:[indicator 6]],RIGHT(AC$2,1)+2,FALSE))</f>
        <v>#N/A</v>
      </c>
      <c r="AD20" s="38" t="e">
        <f>IF(VLOOKUP($A20,Table145[[thematic areas]:[indicator 6]],RIGHT(AD$2,1)+2,FALSE)=0,"",VLOOKUP($A20,Table145[[thematic areas]:[indicator 6]],RIGHT(AD$2,1)+2,FALSE))</f>
        <v>#N/A</v>
      </c>
      <c r="AE20" s="38" t="e">
        <f>IF(VLOOKUP($A20,Table145[[thematic areas]:[indicator 6]],RIGHT(AE$2,1)+2,FALSE)=0,"",VLOOKUP($A20,Table145[[thematic areas]:[indicator 6]],RIGHT(AE$2,1)+2,FALSE))</f>
        <v>#N/A</v>
      </c>
      <c r="AF20" s="38" t="e">
        <f>IF(VLOOKUP($A20,Table145[[thematic areas]:[indicator 6]],RIGHT(AF$2,1)+2,FALSE)=0,"",VLOOKUP($A20,Table145[[thematic areas]:[indicator 6]],RIGHT(AF$2,1)+2,FALSE))</f>
        <v>#N/A</v>
      </c>
      <c r="AG20" s="38"/>
      <c r="AH20" s="1">
        <f t="shared" si="1"/>
        <v>17</v>
      </c>
      <c r="AI20" s="1">
        <f t="shared" si="0"/>
        <v>17</v>
      </c>
      <c r="AJ20" s="34" t="e">
        <f>IF(VLOOKUP(B20,Table1[[indicators]:[area]],3,FALSE)=A20,1,2)</f>
        <v>#N/A</v>
      </c>
    </row>
    <row r="21" spans="1:36" s="1" customFormat="1" x14ac:dyDescent="0.25">
      <c r="A21" s="45"/>
      <c r="B21" s="31"/>
      <c r="C21" s="34"/>
      <c r="D21" s="34"/>
      <c r="E21" s="116"/>
      <c r="F21" s="116"/>
      <c r="G21" s="47" t="str">
        <f>IF(NAPHS_table[[#This Row],[Indicator]]="","",VLOOKUP(NAPHS_table[[#This Row],[Indicator]],Table1[[indicators]:[area]],2,FALSE)&amp;NAPHS_table[[#This Row],[activity '#2]]&amp;".")</f>
        <v/>
      </c>
      <c r="H21" s="31"/>
      <c r="I21" s="32"/>
      <c r="J21" s="34"/>
      <c r="K21" s="31"/>
      <c r="L21" s="31"/>
      <c r="M21" s="31"/>
      <c r="N21" s="31"/>
      <c r="O21" s="31" t="str">
        <f>IF(M21="","",
IF(N21="","",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1" s="35"/>
      <c r="Q21" s="35"/>
      <c r="R21" s="36"/>
      <c r="S21" s="31"/>
      <c r="T21" s="34"/>
      <c r="U21" s="34"/>
      <c r="V21" s="32"/>
      <c r="W21" s="33"/>
      <c r="X21" s="31"/>
      <c r="Y21" s="31"/>
      <c r="Z21" s="14">
        <f>_xlfn.IFNA(VLOOKUP(X21,reference_tables!$AE$2:$AF$6,2,FALSE),0%)</f>
        <v>0</v>
      </c>
      <c r="AA21" s="38" t="e">
        <f>IF(VLOOKUP($A21,Table145[[thematic areas]:[indicator 6]],RIGHT(AA$2,1)+2,FALSE)=0,"",VLOOKUP($A21,Table145[[thematic areas]:[indicator 6]],RIGHT(AA$2,1)+2,FALSE))</f>
        <v>#N/A</v>
      </c>
      <c r="AB21" s="38" t="e">
        <f>IF(VLOOKUP($A21,Table145[[thematic areas]:[indicator 6]],RIGHT(AB$2,1)+2,FALSE)=0,"",VLOOKUP($A21,Table145[[thematic areas]:[indicator 6]],RIGHT(AB$2,1)+2,FALSE))</f>
        <v>#N/A</v>
      </c>
      <c r="AC21" s="38" t="e">
        <f>IF(VLOOKUP($A21,Table145[[thematic areas]:[indicator 6]],RIGHT(AC$2,1)+2,FALSE)=0,"",VLOOKUP($A21,Table145[[thematic areas]:[indicator 6]],RIGHT(AC$2,1)+2,FALSE))</f>
        <v>#N/A</v>
      </c>
      <c r="AD21" s="38" t="e">
        <f>IF(VLOOKUP($A21,Table145[[thematic areas]:[indicator 6]],RIGHT(AD$2,1)+2,FALSE)=0,"",VLOOKUP($A21,Table145[[thematic areas]:[indicator 6]],RIGHT(AD$2,1)+2,FALSE))</f>
        <v>#N/A</v>
      </c>
      <c r="AE21" s="38" t="e">
        <f>IF(VLOOKUP($A21,Table145[[thematic areas]:[indicator 6]],RIGHT(AE$2,1)+2,FALSE)=0,"",VLOOKUP($A21,Table145[[thematic areas]:[indicator 6]],RIGHT(AE$2,1)+2,FALSE))</f>
        <v>#N/A</v>
      </c>
      <c r="AF21" s="38" t="e">
        <f>IF(VLOOKUP($A21,Table145[[thematic areas]:[indicator 6]],RIGHT(AF$2,1)+2,FALSE)=0,"",VLOOKUP($A21,Table145[[thematic areas]:[indicator 6]],RIGHT(AF$2,1)+2,FALSE))</f>
        <v>#N/A</v>
      </c>
      <c r="AG21" s="38"/>
      <c r="AH21" s="1">
        <f t="shared" si="1"/>
        <v>18</v>
      </c>
      <c r="AI21" s="1">
        <f t="shared" si="0"/>
        <v>18</v>
      </c>
      <c r="AJ21" s="34" t="e">
        <f>IF(VLOOKUP(B21,Table1[[indicators]:[area]],3,FALSE)=A21,1,2)</f>
        <v>#N/A</v>
      </c>
    </row>
    <row r="22" spans="1:36" s="1" customFormat="1" x14ac:dyDescent="0.25">
      <c r="A22" s="45"/>
      <c r="B22" s="31"/>
      <c r="C22" s="34"/>
      <c r="D22" s="34"/>
      <c r="E22" s="116"/>
      <c r="F22" s="116"/>
      <c r="G22" s="47" t="str">
        <f>IF(NAPHS_table[[#This Row],[Indicator]]="","",VLOOKUP(NAPHS_table[[#This Row],[Indicator]],Table1[[indicators]:[area]],2,FALSE)&amp;NAPHS_table[[#This Row],[activity '#2]]&amp;".")</f>
        <v/>
      </c>
      <c r="H22" s="31"/>
      <c r="I22" s="32"/>
      <c r="J22" s="34"/>
      <c r="K22" s="31"/>
      <c r="L22" s="31"/>
      <c r="M22" s="31"/>
      <c r="N22" s="31"/>
      <c r="O22" s="31" t="str">
        <f>IF(M22="","",
IF(N22="","",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2" s="35"/>
      <c r="Q22" s="35"/>
      <c r="R22" s="36"/>
      <c r="S22" s="31"/>
      <c r="T22" s="34"/>
      <c r="U22" s="34"/>
      <c r="V22" s="32"/>
      <c r="W22" s="33"/>
      <c r="X22" s="31"/>
      <c r="Y22" s="31"/>
      <c r="Z22" s="14">
        <f>_xlfn.IFNA(VLOOKUP(X22,reference_tables!$AE$2:$AF$6,2,FALSE),0%)</f>
        <v>0</v>
      </c>
      <c r="AA22" s="38" t="e">
        <f>IF(VLOOKUP($A22,Table145[[thematic areas]:[indicator 6]],RIGHT(AA$2,1)+2,FALSE)=0,"",VLOOKUP($A22,Table145[[thematic areas]:[indicator 6]],RIGHT(AA$2,1)+2,FALSE))</f>
        <v>#N/A</v>
      </c>
      <c r="AB22" s="38" t="e">
        <f>IF(VLOOKUP($A22,Table145[[thematic areas]:[indicator 6]],RIGHT(AB$2,1)+2,FALSE)=0,"",VLOOKUP($A22,Table145[[thematic areas]:[indicator 6]],RIGHT(AB$2,1)+2,FALSE))</f>
        <v>#N/A</v>
      </c>
      <c r="AC22" s="38" t="e">
        <f>IF(VLOOKUP($A22,Table145[[thematic areas]:[indicator 6]],RIGHT(AC$2,1)+2,FALSE)=0,"",VLOOKUP($A22,Table145[[thematic areas]:[indicator 6]],RIGHT(AC$2,1)+2,FALSE))</f>
        <v>#N/A</v>
      </c>
      <c r="AD22" s="38" t="e">
        <f>IF(VLOOKUP($A22,Table145[[thematic areas]:[indicator 6]],RIGHT(AD$2,1)+2,FALSE)=0,"",VLOOKUP($A22,Table145[[thematic areas]:[indicator 6]],RIGHT(AD$2,1)+2,FALSE))</f>
        <v>#N/A</v>
      </c>
      <c r="AE22" s="38" t="e">
        <f>IF(VLOOKUP($A22,Table145[[thematic areas]:[indicator 6]],RIGHT(AE$2,1)+2,FALSE)=0,"",VLOOKUP($A22,Table145[[thematic areas]:[indicator 6]],RIGHT(AE$2,1)+2,FALSE))</f>
        <v>#N/A</v>
      </c>
      <c r="AF22" s="38" t="e">
        <f>IF(VLOOKUP($A22,Table145[[thematic areas]:[indicator 6]],RIGHT(AF$2,1)+2,FALSE)=0,"",VLOOKUP($A22,Table145[[thematic areas]:[indicator 6]],RIGHT(AF$2,1)+2,FALSE))</f>
        <v>#N/A</v>
      </c>
      <c r="AG22" s="38"/>
      <c r="AH22" s="1">
        <f t="shared" si="1"/>
        <v>19</v>
      </c>
      <c r="AI22" s="1">
        <f t="shared" si="0"/>
        <v>19</v>
      </c>
      <c r="AJ22" s="34" t="e">
        <f>IF(VLOOKUP(B22,Table1[[indicators]:[area]],3,FALSE)=A22,1,2)</f>
        <v>#N/A</v>
      </c>
    </row>
    <row r="23" spans="1:36" s="1" customFormat="1" x14ac:dyDescent="0.25">
      <c r="A23" s="45"/>
      <c r="B23" s="31"/>
      <c r="C23" s="34"/>
      <c r="D23" s="34"/>
      <c r="E23" s="116"/>
      <c r="F23" s="116"/>
      <c r="G23" s="47" t="str">
        <f>IF(NAPHS_table[[#This Row],[Indicator]]="","",VLOOKUP(NAPHS_table[[#This Row],[Indicator]],Table1[[indicators]:[area]],2,FALSE)&amp;NAPHS_table[[#This Row],[activity '#2]]&amp;".")</f>
        <v/>
      </c>
      <c r="H23" s="31"/>
      <c r="I23" s="32"/>
      <c r="J23" s="34"/>
      <c r="K23" s="37"/>
      <c r="L23" s="31"/>
      <c r="M23" s="31"/>
      <c r="N23" s="31"/>
      <c r="O23" s="31" t="str">
        <f>IF(M23="","",
IF(N23="","",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3" s="35"/>
      <c r="Q23" s="35"/>
      <c r="R23" s="36"/>
      <c r="S23" s="37"/>
      <c r="T23" s="109"/>
      <c r="U23" s="109"/>
      <c r="V23" s="32"/>
      <c r="W23" s="33"/>
      <c r="X23" s="31"/>
      <c r="Y23" s="37"/>
      <c r="Z23" s="14">
        <f>_xlfn.IFNA(VLOOKUP(X23,reference_tables!$AE$2:$AF$6,2,FALSE),0%)</f>
        <v>0</v>
      </c>
      <c r="AA23" s="38" t="e">
        <f>IF(VLOOKUP($A23,Table145[[thematic areas]:[indicator 6]],RIGHT(AA$2,1)+2,FALSE)=0,"",VLOOKUP($A23,Table145[[thematic areas]:[indicator 6]],RIGHT(AA$2,1)+2,FALSE))</f>
        <v>#N/A</v>
      </c>
      <c r="AB23" s="38" t="e">
        <f>IF(VLOOKUP($A23,Table145[[thematic areas]:[indicator 6]],RIGHT(AB$2,1)+2,FALSE)=0,"",VLOOKUP($A23,Table145[[thematic areas]:[indicator 6]],RIGHT(AB$2,1)+2,FALSE))</f>
        <v>#N/A</v>
      </c>
      <c r="AC23" s="38" t="e">
        <f>IF(VLOOKUP($A23,Table145[[thematic areas]:[indicator 6]],RIGHT(AC$2,1)+2,FALSE)=0,"",VLOOKUP($A23,Table145[[thematic areas]:[indicator 6]],RIGHT(AC$2,1)+2,FALSE))</f>
        <v>#N/A</v>
      </c>
      <c r="AD23" s="38" t="e">
        <f>IF(VLOOKUP($A23,Table145[[thematic areas]:[indicator 6]],RIGHT(AD$2,1)+2,FALSE)=0,"",VLOOKUP($A23,Table145[[thematic areas]:[indicator 6]],RIGHT(AD$2,1)+2,FALSE))</f>
        <v>#N/A</v>
      </c>
      <c r="AE23" s="38" t="e">
        <f>IF(VLOOKUP($A23,Table145[[thematic areas]:[indicator 6]],RIGHT(AE$2,1)+2,FALSE)=0,"",VLOOKUP($A23,Table145[[thematic areas]:[indicator 6]],RIGHT(AE$2,1)+2,FALSE))</f>
        <v>#N/A</v>
      </c>
      <c r="AF23" s="38" t="e">
        <f>IF(VLOOKUP($A23,Table145[[thematic areas]:[indicator 6]],RIGHT(AF$2,1)+2,FALSE)=0,"",VLOOKUP($A23,Table145[[thematic areas]:[indicator 6]],RIGHT(AF$2,1)+2,FALSE))</f>
        <v>#N/A</v>
      </c>
      <c r="AG23" s="38"/>
      <c r="AH23" s="1">
        <f t="shared" si="1"/>
        <v>20</v>
      </c>
      <c r="AI23" s="1">
        <f t="shared" si="0"/>
        <v>20</v>
      </c>
      <c r="AJ23" s="34" t="e">
        <f>IF(VLOOKUP(B23,Table1[[indicators]:[area]],3,FALSE)=A23,1,2)</f>
        <v>#N/A</v>
      </c>
    </row>
    <row r="24" spans="1:36" s="1" customFormat="1" x14ac:dyDescent="0.25">
      <c r="A24" s="45"/>
      <c r="B24" s="31"/>
      <c r="C24" s="34"/>
      <c r="D24" s="34"/>
      <c r="E24" s="116"/>
      <c r="F24" s="116"/>
      <c r="G24" s="47" t="str">
        <f>IF(NAPHS_table[[#This Row],[Indicator]]="","",VLOOKUP(NAPHS_table[[#This Row],[Indicator]],Table1[[indicators]:[area]],2,FALSE)&amp;NAPHS_table[[#This Row],[activity '#2]]&amp;".")</f>
        <v/>
      </c>
      <c r="H24" s="31"/>
      <c r="I24" s="32"/>
      <c r="J24" s="34"/>
      <c r="K24" s="37"/>
      <c r="L24" s="31"/>
      <c r="M24" s="31"/>
      <c r="N24" s="31"/>
      <c r="O24" s="31" t="str">
        <f>IF(M24="","",
IF(N24="","",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4" s="35"/>
      <c r="Q24" s="35"/>
      <c r="R24" s="36"/>
      <c r="S24" s="37"/>
      <c r="T24" s="109"/>
      <c r="U24" s="109"/>
      <c r="V24" s="32"/>
      <c r="W24" s="33"/>
      <c r="X24" s="31"/>
      <c r="Y24" s="37"/>
      <c r="Z24" s="14">
        <f>_xlfn.IFNA(VLOOKUP(X24,reference_tables!$AE$2:$AF$6,2,FALSE),0%)</f>
        <v>0</v>
      </c>
      <c r="AA24" s="38" t="e">
        <f>IF(VLOOKUP($A24,Table145[[thematic areas]:[indicator 6]],RIGHT(AA$2,1)+2,FALSE)=0,"",VLOOKUP($A24,Table145[[thematic areas]:[indicator 6]],RIGHT(AA$2,1)+2,FALSE))</f>
        <v>#N/A</v>
      </c>
      <c r="AB24" s="38" t="e">
        <f>IF(VLOOKUP($A24,Table145[[thematic areas]:[indicator 6]],RIGHT(AB$2,1)+2,FALSE)=0,"",VLOOKUP($A24,Table145[[thematic areas]:[indicator 6]],RIGHT(AB$2,1)+2,FALSE))</f>
        <v>#N/A</v>
      </c>
      <c r="AC24" s="38" t="e">
        <f>IF(VLOOKUP($A24,Table145[[thematic areas]:[indicator 6]],RIGHT(AC$2,1)+2,FALSE)=0,"",VLOOKUP($A24,Table145[[thematic areas]:[indicator 6]],RIGHT(AC$2,1)+2,FALSE))</f>
        <v>#N/A</v>
      </c>
      <c r="AD24" s="38" t="e">
        <f>IF(VLOOKUP($A24,Table145[[thematic areas]:[indicator 6]],RIGHT(AD$2,1)+2,FALSE)=0,"",VLOOKUP($A24,Table145[[thematic areas]:[indicator 6]],RIGHT(AD$2,1)+2,FALSE))</f>
        <v>#N/A</v>
      </c>
      <c r="AE24" s="38" t="e">
        <f>IF(VLOOKUP($A24,Table145[[thematic areas]:[indicator 6]],RIGHT(AE$2,1)+2,FALSE)=0,"",VLOOKUP($A24,Table145[[thematic areas]:[indicator 6]],RIGHT(AE$2,1)+2,FALSE))</f>
        <v>#N/A</v>
      </c>
      <c r="AF24" s="38" t="e">
        <f>IF(VLOOKUP($A24,Table145[[thematic areas]:[indicator 6]],RIGHT(AF$2,1)+2,FALSE)=0,"",VLOOKUP($A24,Table145[[thematic areas]:[indicator 6]],RIGHT(AF$2,1)+2,FALSE))</f>
        <v>#N/A</v>
      </c>
      <c r="AG24" s="38"/>
      <c r="AH24" s="1">
        <f t="shared" si="1"/>
        <v>21</v>
      </c>
      <c r="AI24" s="1">
        <f t="shared" si="0"/>
        <v>21</v>
      </c>
      <c r="AJ24" s="34" t="e">
        <f>IF(VLOOKUP(B24,Table1[[indicators]:[area]],3,FALSE)=A24,1,2)</f>
        <v>#N/A</v>
      </c>
    </row>
    <row r="25" spans="1:36" s="1" customFormat="1" x14ac:dyDescent="0.25">
      <c r="A25" s="45"/>
      <c r="B25" s="31"/>
      <c r="C25" s="34"/>
      <c r="D25" s="34"/>
      <c r="E25" s="116"/>
      <c r="F25" s="116"/>
      <c r="G25" s="47" t="str">
        <f>IF(NAPHS_table[[#This Row],[Indicator]]="","",VLOOKUP(NAPHS_table[[#This Row],[Indicator]],Table1[[indicators]:[area]],2,FALSE)&amp;NAPHS_table[[#This Row],[activity '#2]]&amp;".")</f>
        <v/>
      </c>
      <c r="H25" s="31"/>
      <c r="I25" s="32"/>
      <c r="J25" s="34"/>
      <c r="K25" s="37"/>
      <c r="L25" s="31"/>
      <c r="M25" s="31"/>
      <c r="N25" s="31"/>
      <c r="O25" s="31" t="str">
        <f>IF(M25="","",
IF(N25="","",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5" s="35"/>
      <c r="Q25" s="35"/>
      <c r="R25" s="36"/>
      <c r="S25" s="37"/>
      <c r="T25" s="109"/>
      <c r="U25" s="109"/>
      <c r="V25" s="32"/>
      <c r="W25" s="33"/>
      <c r="X25" s="31"/>
      <c r="Y25" s="37"/>
      <c r="Z25" s="14">
        <f>_xlfn.IFNA(VLOOKUP(X25,reference_tables!$AE$2:$AF$6,2,FALSE),0%)</f>
        <v>0</v>
      </c>
      <c r="AA25" s="38" t="e">
        <f>IF(VLOOKUP($A25,Table145[[thematic areas]:[indicator 6]],RIGHT(AA$2,1)+2,FALSE)=0,"",VLOOKUP($A25,Table145[[thematic areas]:[indicator 6]],RIGHT(AA$2,1)+2,FALSE))</f>
        <v>#N/A</v>
      </c>
      <c r="AB25" s="38" t="e">
        <f>IF(VLOOKUP($A25,Table145[[thematic areas]:[indicator 6]],RIGHT(AB$2,1)+2,FALSE)=0,"",VLOOKUP($A25,Table145[[thematic areas]:[indicator 6]],RIGHT(AB$2,1)+2,FALSE))</f>
        <v>#N/A</v>
      </c>
      <c r="AC25" s="38" t="e">
        <f>IF(VLOOKUP($A25,Table145[[thematic areas]:[indicator 6]],RIGHT(AC$2,1)+2,FALSE)=0,"",VLOOKUP($A25,Table145[[thematic areas]:[indicator 6]],RIGHT(AC$2,1)+2,FALSE))</f>
        <v>#N/A</v>
      </c>
      <c r="AD25" s="38" t="e">
        <f>IF(VLOOKUP($A25,Table145[[thematic areas]:[indicator 6]],RIGHT(AD$2,1)+2,FALSE)=0,"",VLOOKUP($A25,Table145[[thematic areas]:[indicator 6]],RIGHT(AD$2,1)+2,FALSE))</f>
        <v>#N/A</v>
      </c>
      <c r="AE25" s="38" t="e">
        <f>IF(VLOOKUP($A25,Table145[[thematic areas]:[indicator 6]],RIGHT(AE$2,1)+2,FALSE)=0,"",VLOOKUP($A25,Table145[[thematic areas]:[indicator 6]],RIGHT(AE$2,1)+2,FALSE))</f>
        <v>#N/A</v>
      </c>
      <c r="AF25" s="38" t="e">
        <f>IF(VLOOKUP($A25,Table145[[thematic areas]:[indicator 6]],RIGHT(AF$2,1)+2,FALSE)=0,"",VLOOKUP($A25,Table145[[thematic areas]:[indicator 6]],RIGHT(AF$2,1)+2,FALSE))</f>
        <v>#N/A</v>
      </c>
      <c r="AG25" s="38"/>
      <c r="AH25" s="1">
        <f t="shared" si="1"/>
        <v>22</v>
      </c>
      <c r="AI25" s="1">
        <f t="shared" si="0"/>
        <v>22</v>
      </c>
      <c r="AJ25" s="34" t="e">
        <f>IF(VLOOKUP(B25,Table1[[indicators]:[area]],3,FALSE)=A25,1,2)</f>
        <v>#N/A</v>
      </c>
    </row>
    <row r="26" spans="1:36" s="1" customFormat="1" x14ac:dyDescent="0.25">
      <c r="A26" s="45"/>
      <c r="B26" s="31"/>
      <c r="C26" s="34"/>
      <c r="D26" s="34"/>
      <c r="E26" s="116"/>
      <c r="F26" s="116"/>
      <c r="G26" s="47" t="str">
        <f>IF(NAPHS_table[[#This Row],[Indicator]]="","",VLOOKUP(NAPHS_table[[#This Row],[Indicator]],Table1[[indicators]:[area]],2,FALSE)&amp;NAPHS_table[[#This Row],[activity '#2]]&amp;".")</f>
        <v/>
      </c>
      <c r="H26" s="31"/>
      <c r="I26" s="32"/>
      <c r="J26" s="34"/>
      <c r="K26" s="37"/>
      <c r="L26" s="31"/>
      <c r="M26" s="31"/>
      <c r="N26" s="31"/>
      <c r="O26" s="31" t="str">
        <f>IF(M26="","",
IF(N26="","",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6" s="35"/>
      <c r="Q26" s="35"/>
      <c r="R26" s="36"/>
      <c r="S26" s="37"/>
      <c r="T26" s="109"/>
      <c r="U26" s="109"/>
      <c r="V26" s="32"/>
      <c r="W26" s="33"/>
      <c r="X26" s="31"/>
      <c r="Y26" s="37"/>
      <c r="Z26" s="14">
        <f>_xlfn.IFNA(VLOOKUP(X26,reference_tables!$AE$2:$AF$6,2,FALSE),0%)</f>
        <v>0</v>
      </c>
      <c r="AA26" s="38" t="e">
        <f>IF(VLOOKUP($A26,Table145[[thematic areas]:[indicator 6]],RIGHT(AA$2,1)+2,FALSE)=0,"",VLOOKUP($A26,Table145[[thematic areas]:[indicator 6]],RIGHT(AA$2,1)+2,FALSE))</f>
        <v>#N/A</v>
      </c>
      <c r="AB26" s="38" t="e">
        <f>IF(VLOOKUP($A26,Table145[[thematic areas]:[indicator 6]],RIGHT(AB$2,1)+2,FALSE)=0,"",VLOOKUP($A26,Table145[[thematic areas]:[indicator 6]],RIGHT(AB$2,1)+2,FALSE))</f>
        <v>#N/A</v>
      </c>
      <c r="AC26" s="38" t="e">
        <f>IF(VLOOKUP($A26,Table145[[thematic areas]:[indicator 6]],RIGHT(AC$2,1)+2,FALSE)=0,"",VLOOKUP($A26,Table145[[thematic areas]:[indicator 6]],RIGHT(AC$2,1)+2,FALSE))</f>
        <v>#N/A</v>
      </c>
      <c r="AD26" s="38" t="e">
        <f>IF(VLOOKUP($A26,Table145[[thematic areas]:[indicator 6]],RIGHT(AD$2,1)+2,FALSE)=0,"",VLOOKUP($A26,Table145[[thematic areas]:[indicator 6]],RIGHT(AD$2,1)+2,FALSE))</f>
        <v>#N/A</v>
      </c>
      <c r="AE26" s="38" t="e">
        <f>IF(VLOOKUP($A26,Table145[[thematic areas]:[indicator 6]],RIGHT(AE$2,1)+2,FALSE)=0,"",VLOOKUP($A26,Table145[[thematic areas]:[indicator 6]],RIGHT(AE$2,1)+2,FALSE))</f>
        <v>#N/A</v>
      </c>
      <c r="AF26" s="38" t="e">
        <f>IF(VLOOKUP($A26,Table145[[thematic areas]:[indicator 6]],RIGHT(AF$2,1)+2,FALSE)=0,"",VLOOKUP($A26,Table145[[thematic areas]:[indicator 6]],RIGHT(AF$2,1)+2,FALSE))</f>
        <v>#N/A</v>
      </c>
      <c r="AG26" s="38"/>
      <c r="AH26" s="1">
        <f t="shared" si="1"/>
        <v>23</v>
      </c>
      <c r="AI26" s="1">
        <f t="shared" si="0"/>
        <v>23</v>
      </c>
      <c r="AJ26" s="34" t="e">
        <f>IF(VLOOKUP(B26,Table1[[indicators]:[area]],3,FALSE)=A26,1,2)</f>
        <v>#N/A</v>
      </c>
    </row>
    <row r="27" spans="1:36" s="16" customFormat="1" x14ac:dyDescent="0.25">
      <c r="A27" s="46"/>
      <c r="B27" s="42"/>
      <c r="C27" s="32"/>
      <c r="D27" s="32"/>
      <c r="E27" s="117"/>
      <c r="F27" s="117"/>
      <c r="G27" s="47" t="str">
        <f>IF(NAPHS_table[[#This Row],[Indicator]]="","",VLOOKUP(NAPHS_table[[#This Row],[Indicator]],Table1[[indicators]:[area]],2,FALSE)&amp;NAPHS_table[[#This Row],[activity '#2]]&amp;".")</f>
        <v/>
      </c>
      <c r="H27" s="42"/>
      <c r="I27" s="32"/>
      <c r="J27" s="32"/>
      <c r="K27" s="42"/>
      <c r="L27" s="42"/>
      <c r="M27" s="42"/>
      <c r="N27" s="42"/>
      <c r="O27" s="31" t="str">
        <f>IF(M27="","",
IF(N27="","",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7" s="35"/>
      <c r="Q27" s="35"/>
      <c r="R27" s="43"/>
      <c r="S27" s="42"/>
      <c r="T27" s="32"/>
      <c r="U27" s="32"/>
      <c r="V27" s="32"/>
      <c r="W27" s="42"/>
      <c r="X27" s="31"/>
      <c r="Y27" s="42"/>
      <c r="Z27" s="44"/>
      <c r="AA27" s="41" t="e">
        <f>IF(VLOOKUP($A27,Table145[[thematic areas]:[indicator 6]],RIGHT(AA$2,1)+2,FALSE)=0,"",VLOOKUP($A27,Table145[[thematic areas]:[indicator 6]],RIGHT(AA$2,1)+2,FALSE))</f>
        <v>#N/A</v>
      </c>
      <c r="AB27" s="41" t="e">
        <f>IF(VLOOKUP($A27,Table145[[thematic areas]:[indicator 6]],RIGHT(AB$2,1)+2,FALSE)=0,"",VLOOKUP($A27,Table145[[thematic areas]:[indicator 6]],RIGHT(AB$2,1)+2,FALSE))</f>
        <v>#N/A</v>
      </c>
      <c r="AC27" s="41" t="e">
        <f>IF(VLOOKUP($A27,Table145[[thematic areas]:[indicator 6]],RIGHT(AC$2,1)+2,FALSE)=0,"",VLOOKUP($A27,Table145[[thematic areas]:[indicator 6]],RIGHT(AC$2,1)+2,FALSE))</f>
        <v>#N/A</v>
      </c>
      <c r="AD27" s="41" t="e">
        <f>IF(VLOOKUP($A27,Table145[[thematic areas]:[indicator 6]],RIGHT(AD$2,1)+2,FALSE)=0,"",VLOOKUP($A27,Table145[[thematic areas]:[indicator 6]],RIGHT(AD$2,1)+2,FALSE))</f>
        <v>#N/A</v>
      </c>
      <c r="AE27" s="41" t="e">
        <f>IF(VLOOKUP($A27,Table145[[thematic areas]:[indicator 6]],RIGHT(AE$2,1)+2,FALSE)=0,"",VLOOKUP($A27,Table145[[thematic areas]:[indicator 6]],RIGHT(AE$2,1)+2,FALSE))</f>
        <v>#N/A</v>
      </c>
      <c r="AF27" s="41" t="e">
        <f>IF(VLOOKUP($A27,Table145[[thematic areas]:[indicator 6]],RIGHT(AF$2,1)+2,FALSE)=0,"",VLOOKUP($A27,Table145[[thematic areas]:[indicator 6]],RIGHT(AF$2,1)+2,FALSE))</f>
        <v>#N/A</v>
      </c>
      <c r="AG27" s="41"/>
      <c r="AH27" s="16">
        <f t="shared" si="1"/>
        <v>24</v>
      </c>
      <c r="AI27" s="16">
        <f t="shared" si="0"/>
        <v>24</v>
      </c>
      <c r="AJ27" s="32" t="e">
        <f>IF(VLOOKUP(B27,Table1[[indicators]:[area]],3,FALSE)=A27,1,2)</f>
        <v>#N/A</v>
      </c>
    </row>
    <row r="28" spans="1:36" s="16" customFormat="1" x14ac:dyDescent="0.25">
      <c r="A28" s="46"/>
      <c r="B28" s="42"/>
      <c r="C28" s="32"/>
      <c r="D28" s="32"/>
      <c r="E28" s="117"/>
      <c r="F28" s="117"/>
      <c r="G28" s="47" t="str">
        <f>IF(NAPHS_table[[#This Row],[Indicator]]="","",VLOOKUP(NAPHS_table[[#This Row],[Indicator]],Table1[[indicators]:[area]],2,FALSE)&amp;NAPHS_table[[#This Row],[activity '#2]]&amp;".")</f>
        <v/>
      </c>
      <c r="H28" s="42"/>
      <c r="I28" s="32"/>
      <c r="J28" s="32"/>
      <c r="K28" s="42"/>
      <c r="L28" s="42"/>
      <c r="M28" s="42"/>
      <c r="N28" s="42"/>
      <c r="O28" s="31" t="str">
        <f>IF(M28="","",
IF(N28="","",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8" s="35"/>
      <c r="Q28" s="35"/>
      <c r="R28" s="43"/>
      <c r="S28" s="42"/>
      <c r="T28" s="32"/>
      <c r="U28" s="32"/>
      <c r="V28" s="32"/>
      <c r="W28" s="42"/>
      <c r="X28" s="31"/>
      <c r="Y28" s="42"/>
      <c r="Z28" s="44">
        <f>_xlfn.IFNA(VLOOKUP(X28,reference_tables!$AE$2:$AF$6,2,FALSE),0%)</f>
        <v>0</v>
      </c>
      <c r="AA28" s="41" t="e">
        <f>IF(VLOOKUP($A28,Table145[[thematic areas]:[indicator 6]],RIGHT(AA$2,1)+2,FALSE)=0,"",VLOOKUP($A28,Table145[[thematic areas]:[indicator 6]],RIGHT(AA$2,1)+2,FALSE))</f>
        <v>#N/A</v>
      </c>
      <c r="AB28" s="41" t="e">
        <f>IF(VLOOKUP($A28,Table145[[thematic areas]:[indicator 6]],RIGHT(AB$2,1)+2,FALSE)=0,"",VLOOKUP($A28,Table145[[thematic areas]:[indicator 6]],RIGHT(AB$2,1)+2,FALSE))</f>
        <v>#N/A</v>
      </c>
      <c r="AC28" s="41" t="e">
        <f>IF(VLOOKUP($A28,Table145[[thematic areas]:[indicator 6]],RIGHT(AC$2,1)+2,FALSE)=0,"",VLOOKUP($A28,Table145[[thematic areas]:[indicator 6]],RIGHT(AC$2,1)+2,FALSE))</f>
        <v>#N/A</v>
      </c>
      <c r="AD28" s="41" t="e">
        <f>IF(VLOOKUP($A28,Table145[[thematic areas]:[indicator 6]],RIGHT(AD$2,1)+2,FALSE)=0,"",VLOOKUP($A28,Table145[[thematic areas]:[indicator 6]],RIGHT(AD$2,1)+2,FALSE))</f>
        <v>#N/A</v>
      </c>
      <c r="AE28" s="41" t="e">
        <f>IF(VLOOKUP($A28,Table145[[thematic areas]:[indicator 6]],RIGHT(AE$2,1)+2,FALSE)=0,"",VLOOKUP($A28,Table145[[thematic areas]:[indicator 6]],RIGHT(AE$2,1)+2,FALSE))</f>
        <v>#N/A</v>
      </c>
      <c r="AF28" s="41" t="e">
        <f>IF(VLOOKUP($A28,Table145[[thematic areas]:[indicator 6]],RIGHT(AF$2,1)+2,FALSE)=0,"",VLOOKUP($A28,Table145[[thematic areas]:[indicator 6]],RIGHT(AF$2,1)+2,FALSE))</f>
        <v>#N/A</v>
      </c>
      <c r="AG28" s="41"/>
      <c r="AH28" s="16">
        <f t="shared" si="1"/>
        <v>25</v>
      </c>
      <c r="AI28" s="16">
        <f t="shared" si="0"/>
        <v>25</v>
      </c>
      <c r="AJ28" s="32" t="e">
        <f>IF(VLOOKUP(B28,Table1[[indicators]:[area]],3,FALSE)=A28,1,2)</f>
        <v>#N/A</v>
      </c>
    </row>
    <row r="29" spans="1:36" s="16" customFormat="1" x14ac:dyDescent="0.25">
      <c r="A29" s="46"/>
      <c r="B29" s="42"/>
      <c r="C29" s="32"/>
      <c r="D29" s="32"/>
      <c r="E29" s="117"/>
      <c r="F29" s="117"/>
      <c r="G29" s="47" t="str">
        <f>IF(NAPHS_table[[#This Row],[Indicator]]="","",VLOOKUP(NAPHS_table[[#This Row],[Indicator]],Table1[[indicators]:[area]],2,FALSE)&amp;NAPHS_table[[#This Row],[activity '#2]]&amp;".")</f>
        <v/>
      </c>
      <c r="H29" s="42"/>
      <c r="I29" s="32"/>
      <c r="J29" s="32"/>
      <c r="K29" s="42"/>
      <c r="L29" s="42"/>
      <c r="M29" s="42"/>
      <c r="N29" s="42"/>
      <c r="O29" s="31" t="str">
        <f>IF(M29="","",
IF(N29="","",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29" s="35"/>
      <c r="Q29" s="35"/>
      <c r="R29" s="43"/>
      <c r="S29" s="42"/>
      <c r="T29" s="32"/>
      <c r="U29" s="32"/>
      <c r="V29" s="32"/>
      <c r="W29" s="42"/>
      <c r="X29" s="31"/>
      <c r="Y29" s="42"/>
      <c r="Z29" s="44">
        <f>_xlfn.IFNA(VLOOKUP(X29,reference_tables!$AE$2:$AF$6,2,FALSE),0%)</f>
        <v>0</v>
      </c>
      <c r="AA29" s="41" t="e">
        <f>IF(VLOOKUP($A29,Table145[[thematic areas]:[indicator 6]],RIGHT(AA$2,1)+2,FALSE)=0,"",VLOOKUP($A29,Table145[[thematic areas]:[indicator 6]],RIGHT(AA$2,1)+2,FALSE))</f>
        <v>#N/A</v>
      </c>
      <c r="AB29" s="41" t="e">
        <f>IF(VLOOKUP($A29,Table145[[thematic areas]:[indicator 6]],RIGHT(AB$2,1)+2,FALSE)=0,"",VLOOKUP($A29,Table145[[thematic areas]:[indicator 6]],RIGHT(AB$2,1)+2,FALSE))</f>
        <v>#N/A</v>
      </c>
      <c r="AC29" s="41" t="e">
        <f>IF(VLOOKUP($A29,Table145[[thematic areas]:[indicator 6]],RIGHT(AC$2,1)+2,FALSE)=0,"",VLOOKUP($A29,Table145[[thematic areas]:[indicator 6]],RIGHT(AC$2,1)+2,FALSE))</f>
        <v>#N/A</v>
      </c>
      <c r="AD29" s="41" t="e">
        <f>IF(VLOOKUP($A29,Table145[[thematic areas]:[indicator 6]],RIGHT(AD$2,1)+2,FALSE)=0,"",VLOOKUP($A29,Table145[[thematic areas]:[indicator 6]],RIGHT(AD$2,1)+2,FALSE))</f>
        <v>#N/A</v>
      </c>
      <c r="AE29" s="41" t="e">
        <f>IF(VLOOKUP($A29,Table145[[thematic areas]:[indicator 6]],RIGHT(AE$2,1)+2,FALSE)=0,"",VLOOKUP($A29,Table145[[thematic areas]:[indicator 6]],RIGHT(AE$2,1)+2,FALSE))</f>
        <v>#N/A</v>
      </c>
      <c r="AF29" s="41" t="e">
        <f>IF(VLOOKUP($A29,Table145[[thematic areas]:[indicator 6]],RIGHT(AF$2,1)+2,FALSE)=0,"",VLOOKUP($A29,Table145[[thematic areas]:[indicator 6]],RIGHT(AF$2,1)+2,FALSE))</f>
        <v>#N/A</v>
      </c>
      <c r="AG29" s="41"/>
      <c r="AH29" s="16">
        <f t="shared" si="1"/>
        <v>26</v>
      </c>
      <c r="AI29" s="16">
        <f t="shared" si="0"/>
        <v>26</v>
      </c>
      <c r="AJ29" s="32" t="e">
        <f>IF(VLOOKUP(B29,Table1[[indicators]:[area]],3,FALSE)=A29,1,2)</f>
        <v>#N/A</v>
      </c>
    </row>
    <row r="30" spans="1:36" s="16" customFormat="1" x14ac:dyDescent="0.25">
      <c r="A30" s="46"/>
      <c r="B30" s="42"/>
      <c r="C30" s="32"/>
      <c r="D30" s="32"/>
      <c r="E30" s="117"/>
      <c r="F30" s="117"/>
      <c r="G30" s="47" t="str">
        <f>IF(NAPHS_table[[#This Row],[Indicator]]="","",VLOOKUP(NAPHS_table[[#This Row],[Indicator]],Table1[[indicators]:[area]],2,FALSE)&amp;NAPHS_table[[#This Row],[activity '#2]]&amp;".")</f>
        <v/>
      </c>
      <c r="H30" s="42"/>
      <c r="I30" s="32"/>
      <c r="J30" s="32"/>
      <c r="K30" s="42"/>
      <c r="L30" s="42"/>
      <c r="M30" s="42"/>
      <c r="N30" s="42"/>
      <c r="O30" s="31" t="str">
        <f>IF(M30="","",
IF(N30="","",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0" s="35"/>
      <c r="Q30" s="35"/>
      <c r="R30" s="43"/>
      <c r="S30" s="42"/>
      <c r="T30" s="32"/>
      <c r="U30" s="32"/>
      <c r="V30" s="32"/>
      <c r="W30" s="42"/>
      <c r="X30" s="31"/>
      <c r="Y30" s="42"/>
      <c r="Z30" s="44">
        <f>_xlfn.IFNA(VLOOKUP(X30,reference_tables!$AE$2:$AF$6,2,FALSE),0%)</f>
        <v>0</v>
      </c>
      <c r="AA30" s="41" t="e">
        <f>IF(VLOOKUP($A30,Table145[[thematic areas]:[indicator 6]],RIGHT(AA$2,1)+2,FALSE)=0,"",VLOOKUP($A30,Table145[[thematic areas]:[indicator 6]],RIGHT(AA$2,1)+2,FALSE))</f>
        <v>#N/A</v>
      </c>
      <c r="AB30" s="41" t="e">
        <f>IF(VLOOKUP($A30,Table145[[thematic areas]:[indicator 6]],RIGHT(AB$2,1)+2,FALSE)=0,"",VLOOKUP($A30,Table145[[thematic areas]:[indicator 6]],RIGHT(AB$2,1)+2,FALSE))</f>
        <v>#N/A</v>
      </c>
      <c r="AC30" s="41" t="e">
        <f>IF(VLOOKUP($A30,Table145[[thematic areas]:[indicator 6]],RIGHT(AC$2,1)+2,FALSE)=0,"",VLOOKUP($A30,Table145[[thematic areas]:[indicator 6]],RIGHT(AC$2,1)+2,FALSE))</f>
        <v>#N/A</v>
      </c>
      <c r="AD30" s="41" t="e">
        <f>IF(VLOOKUP($A30,Table145[[thematic areas]:[indicator 6]],RIGHT(AD$2,1)+2,FALSE)=0,"",VLOOKUP($A30,Table145[[thematic areas]:[indicator 6]],RIGHT(AD$2,1)+2,FALSE))</f>
        <v>#N/A</v>
      </c>
      <c r="AE30" s="41" t="e">
        <f>IF(VLOOKUP($A30,Table145[[thematic areas]:[indicator 6]],RIGHT(AE$2,1)+2,FALSE)=0,"",VLOOKUP($A30,Table145[[thematic areas]:[indicator 6]],RIGHT(AE$2,1)+2,FALSE))</f>
        <v>#N/A</v>
      </c>
      <c r="AF30" s="41" t="e">
        <f>IF(VLOOKUP($A30,Table145[[thematic areas]:[indicator 6]],RIGHT(AF$2,1)+2,FALSE)=0,"",VLOOKUP($A30,Table145[[thematic areas]:[indicator 6]],RIGHT(AF$2,1)+2,FALSE))</f>
        <v>#N/A</v>
      </c>
      <c r="AG30" s="41"/>
      <c r="AH30" s="16">
        <f t="shared" si="1"/>
        <v>27</v>
      </c>
      <c r="AI30" s="16">
        <f t="shared" si="0"/>
        <v>27</v>
      </c>
      <c r="AJ30" s="32" t="e">
        <f>IF(VLOOKUP(B30,Table1[[indicators]:[area]],3,FALSE)=A30,1,2)</f>
        <v>#N/A</v>
      </c>
    </row>
    <row r="31" spans="1:36" s="16" customFormat="1" x14ac:dyDescent="0.25">
      <c r="A31" s="46"/>
      <c r="B31" s="42"/>
      <c r="C31" s="32"/>
      <c r="D31" s="32"/>
      <c r="E31" s="117"/>
      <c r="F31" s="117"/>
      <c r="G31" s="47" t="str">
        <f>IF(NAPHS_table[[#This Row],[Indicator]]="","",VLOOKUP(NAPHS_table[[#This Row],[Indicator]],Table1[[indicators]:[area]],2,FALSE)&amp;NAPHS_table[[#This Row],[activity '#2]]&amp;".")</f>
        <v/>
      </c>
      <c r="H31" s="42"/>
      <c r="I31" s="32"/>
      <c r="J31" s="32"/>
      <c r="K31" s="42"/>
      <c r="L31" s="42"/>
      <c r="M31" s="42"/>
      <c r="N31" s="42"/>
      <c r="O31" s="31" t="str">
        <f>IF(M31="","",
IF(N31="","",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1" s="35"/>
      <c r="Q31" s="35"/>
      <c r="R31" s="43"/>
      <c r="S31" s="42"/>
      <c r="T31" s="32"/>
      <c r="U31" s="32"/>
      <c r="V31" s="32"/>
      <c r="W31" s="42"/>
      <c r="X31" s="31"/>
      <c r="Y31" s="42"/>
      <c r="Z31" s="44">
        <f>_xlfn.IFNA(VLOOKUP(X31,reference_tables!$AE$2:$AF$6,2,FALSE),0%)</f>
        <v>0</v>
      </c>
      <c r="AA31" s="41" t="e">
        <f>IF(VLOOKUP($A31,Table145[[thematic areas]:[indicator 6]],RIGHT(AA$2,1)+2,FALSE)=0,"",VLOOKUP($A31,Table145[[thematic areas]:[indicator 6]],RIGHT(AA$2,1)+2,FALSE))</f>
        <v>#N/A</v>
      </c>
      <c r="AB31" s="41" t="e">
        <f>IF(VLOOKUP($A31,Table145[[thematic areas]:[indicator 6]],RIGHT(AB$2,1)+2,FALSE)=0,"",VLOOKUP($A31,Table145[[thematic areas]:[indicator 6]],RIGHT(AB$2,1)+2,FALSE))</f>
        <v>#N/A</v>
      </c>
      <c r="AC31" s="41" t="e">
        <f>IF(VLOOKUP($A31,Table145[[thematic areas]:[indicator 6]],RIGHT(AC$2,1)+2,FALSE)=0,"",VLOOKUP($A31,Table145[[thematic areas]:[indicator 6]],RIGHT(AC$2,1)+2,FALSE))</f>
        <v>#N/A</v>
      </c>
      <c r="AD31" s="41" t="e">
        <f>IF(VLOOKUP($A31,Table145[[thematic areas]:[indicator 6]],RIGHT(AD$2,1)+2,FALSE)=0,"",VLOOKUP($A31,Table145[[thematic areas]:[indicator 6]],RIGHT(AD$2,1)+2,FALSE))</f>
        <v>#N/A</v>
      </c>
      <c r="AE31" s="41" t="e">
        <f>IF(VLOOKUP($A31,Table145[[thematic areas]:[indicator 6]],RIGHT(AE$2,1)+2,FALSE)=0,"",VLOOKUP($A31,Table145[[thematic areas]:[indicator 6]],RIGHT(AE$2,1)+2,FALSE))</f>
        <v>#N/A</v>
      </c>
      <c r="AF31" s="41" t="e">
        <f>IF(VLOOKUP($A31,Table145[[thematic areas]:[indicator 6]],RIGHT(AF$2,1)+2,FALSE)=0,"",VLOOKUP($A31,Table145[[thematic areas]:[indicator 6]],RIGHT(AF$2,1)+2,FALSE))</f>
        <v>#N/A</v>
      </c>
      <c r="AG31" s="41"/>
      <c r="AH31" s="16">
        <f t="shared" si="1"/>
        <v>28</v>
      </c>
      <c r="AI31" s="16">
        <f t="shared" si="0"/>
        <v>28</v>
      </c>
      <c r="AJ31" s="32" t="e">
        <f>IF(VLOOKUP(B31,Table1[[indicators]:[area]],3,FALSE)=A31,1,2)</f>
        <v>#N/A</v>
      </c>
    </row>
    <row r="32" spans="1:36" s="16" customFormat="1" x14ac:dyDescent="0.25">
      <c r="A32" s="46"/>
      <c r="B32" s="42"/>
      <c r="C32" s="32"/>
      <c r="D32" s="32"/>
      <c r="E32" s="117"/>
      <c r="F32" s="117"/>
      <c r="G32" s="47" t="str">
        <f>IF(NAPHS_table[[#This Row],[Indicator]]="","",VLOOKUP(NAPHS_table[[#This Row],[Indicator]],Table1[[indicators]:[area]],2,FALSE)&amp;NAPHS_table[[#This Row],[activity '#2]]&amp;".")</f>
        <v/>
      </c>
      <c r="H32" s="42"/>
      <c r="I32" s="32"/>
      <c r="J32" s="32"/>
      <c r="K32" s="42"/>
      <c r="L32" s="42"/>
      <c r="M32" s="42"/>
      <c r="N32" s="42"/>
      <c r="O32" s="31" t="str">
        <f>IF(M32="","",
IF(N32="","",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2" s="35"/>
      <c r="Q32" s="35"/>
      <c r="R32" s="43"/>
      <c r="S32" s="42"/>
      <c r="T32" s="32"/>
      <c r="U32" s="32"/>
      <c r="V32" s="32"/>
      <c r="W32" s="42"/>
      <c r="X32" s="31"/>
      <c r="Y32" s="42"/>
      <c r="Z32" s="44">
        <f>_xlfn.IFNA(VLOOKUP(X32,reference_tables!$AE$2:$AF$6,2,FALSE),0%)</f>
        <v>0</v>
      </c>
      <c r="AA32" s="41" t="e">
        <f>IF(VLOOKUP($A32,Table145[[thematic areas]:[indicator 6]],RIGHT(AA$2,1)+2,FALSE)=0,"",VLOOKUP($A32,Table145[[thematic areas]:[indicator 6]],RIGHT(AA$2,1)+2,FALSE))</f>
        <v>#N/A</v>
      </c>
      <c r="AB32" s="41" t="e">
        <f>IF(VLOOKUP($A32,Table145[[thematic areas]:[indicator 6]],RIGHT(AB$2,1)+2,FALSE)=0,"",VLOOKUP($A32,Table145[[thematic areas]:[indicator 6]],RIGHT(AB$2,1)+2,FALSE))</f>
        <v>#N/A</v>
      </c>
      <c r="AC32" s="41" t="e">
        <f>IF(VLOOKUP($A32,Table145[[thematic areas]:[indicator 6]],RIGHT(AC$2,1)+2,FALSE)=0,"",VLOOKUP($A32,Table145[[thematic areas]:[indicator 6]],RIGHT(AC$2,1)+2,FALSE))</f>
        <v>#N/A</v>
      </c>
      <c r="AD32" s="41" t="e">
        <f>IF(VLOOKUP($A32,Table145[[thematic areas]:[indicator 6]],RIGHT(AD$2,1)+2,FALSE)=0,"",VLOOKUP($A32,Table145[[thematic areas]:[indicator 6]],RIGHT(AD$2,1)+2,FALSE))</f>
        <v>#N/A</v>
      </c>
      <c r="AE32" s="41" t="e">
        <f>IF(VLOOKUP($A32,Table145[[thematic areas]:[indicator 6]],RIGHT(AE$2,1)+2,FALSE)=0,"",VLOOKUP($A32,Table145[[thematic areas]:[indicator 6]],RIGHT(AE$2,1)+2,FALSE))</f>
        <v>#N/A</v>
      </c>
      <c r="AF32" s="41" t="e">
        <f>IF(VLOOKUP($A32,Table145[[thematic areas]:[indicator 6]],RIGHT(AF$2,1)+2,FALSE)=0,"",VLOOKUP($A32,Table145[[thematic areas]:[indicator 6]],RIGHT(AF$2,1)+2,FALSE))</f>
        <v>#N/A</v>
      </c>
      <c r="AG32" s="41"/>
      <c r="AH32" s="16">
        <f t="shared" si="1"/>
        <v>29</v>
      </c>
      <c r="AI32" s="16">
        <f t="shared" si="0"/>
        <v>29</v>
      </c>
      <c r="AJ32" s="32" t="e">
        <f>IF(VLOOKUP(B32,Table1[[indicators]:[area]],3,FALSE)=A32,1,2)</f>
        <v>#N/A</v>
      </c>
    </row>
    <row r="33" spans="1:36" s="1" customFormat="1" x14ac:dyDescent="0.25">
      <c r="A33" s="45"/>
      <c r="B33" s="31"/>
      <c r="C33" s="34"/>
      <c r="D33" s="34"/>
      <c r="E33" s="116"/>
      <c r="F33" s="116"/>
      <c r="G33" s="47" t="str">
        <f>IF(NAPHS_table[[#This Row],[Indicator]]="","",VLOOKUP(NAPHS_table[[#This Row],[Indicator]],Table1[[indicators]:[area]],2,FALSE)&amp;NAPHS_table[[#This Row],[activity '#2]]&amp;".")</f>
        <v/>
      </c>
      <c r="H33" s="31"/>
      <c r="I33" s="32"/>
      <c r="J33" s="34"/>
      <c r="K33" s="31"/>
      <c r="L33" s="31"/>
      <c r="M33" s="31"/>
      <c r="N33" s="31"/>
      <c r="O33" s="31" t="str">
        <f>IF(M33="","",
IF(N33="","",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3" s="35"/>
      <c r="Q33" s="35"/>
      <c r="R33" s="36"/>
      <c r="S33" s="31"/>
      <c r="T33" s="34"/>
      <c r="U33" s="34"/>
      <c r="V33" s="32"/>
      <c r="W33" s="31"/>
      <c r="X33" s="31"/>
      <c r="Y33" s="31"/>
      <c r="Z33" s="14">
        <f>_xlfn.IFNA(VLOOKUP(X33,reference_tables!$AE$2:$AF$6,2,FALSE),0%)</f>
        <v>0</v>
      </c>
      <c r="AA33" s="38" t="e">
        <f>IF(VLOOKUP($A33,Table145[[thematic areas]:[indicator 6]],RIGHT(AA$2,1)+2,FALSE)=0,"",VLOOKUP($A33,Table145[[thematic areas]:[indicator 6]],RIGHT(AA$2,1)+2,FALSE))</f>
        <v>#N/A</v>
      </c>
      <c r="AB33" s="38" t="e">
        <f>IF(VLOOKUP($A33,Table145[[thematic areas]:[indicator 6]],RIGHT(AB$2,1)+2,FALSE)=0,"",VLOOKUP($A33,Table145[[thematic areas]:[indicator 6]],RIGHT(AB$2,1)+2,FALSE))</f>
        <v>#N/A</v>
      </c>
      <c r="AC33" s="38" t="e">
        <f>IF(VLOOKUP($A33,Table145[[thematic areas]:[indicator 6]],RIGHT(AC$2,1)+2,FALSE)=0,"",VLOOKUP($A33,Table145[[thematic areas]:[indicator 6]],RIGHT(AC$2,1)+2,FALSE))</f>
        <v>#N/A</v>
      </c>
      <c r="AD33" s="38" t="e">
        <f>IF(VLOOKUP($A33,Table145[[thematic areas]:[indicator 6]],RIGHT(AD$2,1)+2,FALSE)=0,"",VLOOKUP($A33,Table145[[thematic areas]:[indicator 6]],RIGHT(AD$2,1)+2,FALSE))</f>
        <v>#N/A</v>
      </c>
      <c r="AE33" s="38" t="e">
        <f>IF(VLOOKUP($A33,Table145[[thematic areas]:[indicator 6]],RIGHT(AE$2,1)+2,FALSE)=0,"",VLOOKUP($A33,Table145[[thematic areas]:[indicator 6]],RIGHT(AE$2,1)+2,FALSE))</f>
        <v>#N/A</v>
      </c>
      <c r="AF33" s="38" t="e">
        <f>IF(VLOOKUP($A33,Table145[[thematic areas]:[indicator 6]],RIGHT(AF$2,1)+2,FALSE)=0,"",VLOOKUP($A33,Table145[[thematic areas]:[indicator 6]],RIGHT(AF$2,1)+2,FALSE))</f>
        <v>#N/A</v>
      </c>
      <c r="AG33" s="38"/>
      <c r="AH33" s="1">
        <f t="shared" si="1"/>
        <v>30</v>
      </c>
      <c r="AI33" s="1">
        <f t="shared" si="0"/>
        <v>30</v>
      </c>
      <c r="AJ33" s="34" t="e">
        <f>IF(VLOOKUP(B33,Table1[[indicators]:[area]],3,FALSE)=A33,1,2)</f>
        <v>#N/A</v>
      </c>
    </row>
    <row r="34" spans="1:36" s="1" customFormat="1" x14ac:dyDescent="0.25">
      <c r="A34" s="45"/>
      <c r="B34" s="31"/>
      <c r="C34" s="34"/>
      <c r="D34" s="34"/>
      <c r="E34" s="116"/>
      <c r="F34" s="116"/>
      <c r="G34" s="47" t="str">
        <f>IF(NAPHS_table[[#This Row],[Indicator]]="","",VLOOKUP(NAPHS_table[[#This Row],[Indicator]],Table1[[indicators]:[area]],2,FALSE)&amp;NAPHS_table[[#This Row],[activity '#2]]&amp;".")</f>
        <v/>
      </c>
      <c r="H34" s="31"/>
      <c r="I34" s="32"/>
      <c r="J34" s="34"/>
      <c r="K34" s="31"/>
      <c r="L34" s="31"/>
      <c r="M34" s="31"/>
      <c r="N34" s="31"/>
      <c r="O34" s="31" t="str">
        <f>IF(M34="","",
IF(N34="","",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4" s="35"/>
      <c r="Q34" s="35"/>
      <c r="R34" s="36"/>
      <c r="S34" s="31"/>
      <c r="T34" s="34"/>
      <c r="U34" s="34"/>
      <c r="V34" s="32"/>
      <c r="W34" s="31"/>
      <c r="X34" s="31"/>
      <c r="Y34" s="31"/>
      <c r="Z34" s="14">
        <f>_xlfn.IFNA(VLOOKUP(X34,reference_tables!$AE$2:$AF$6,2,FALSE),0%)</f>
        <v>0</v>
      </c>
      <c r="AA34" s="38" t="e">
        <f>IF(VLOOKUP($A34,Table145[[thematic areas]:[indicator 6]],RIGHT(AA$2,1)+2,FALSE)=0,"",VLOOKUP($A34,Table145[[thematic areas]:[indicator 6]],RIGHT(AA$2,1)+2,FALSE))</f>
        <v>#N/A</v>
      </c>
      <c r="AB34" s="38" t="e">
        <f>IF(VLOOKUP($A34,Table145[[thematic areas]:[indicator 6]],RIGHT(AB$2,1)+2,FALSE)=0,"",VLOOKUP($A34,Table145[[thematic areas]:[indicator 6]],RIGHT(AB$2,1)+2,FALSE))</f>
        <v>#N/A</v>
      </c>
      <c r="AC34" s="38" t="e">
        <f>IF(VLOOKUP($A34,Table145[[thematic areas]:[indicator 6]],RIGHT(AC$2,1)+2,FALSE)=0,"",VLOOKUP($A34,Table145[[thematic areas]:[indicator 6]],RIGHT(AC$2,1)+2,FALSE))</f>
        <v>#N/A</v>
      </c>
      <c r="AD34" s="38" t="e">
        <f>IF(VLOOKUP($A34,Table145[[thematic areas]:[indicator 6]],RIGHT(AD$2,1)+2,FALSE)=0,"",VLOOKUP($A34,Table145[[thematic areas]:[indicator 6]],RIGHT(AD$2,1)+2,FALSE))</f>
        <v>#N/A</v>
      </c>
      <c r="AE34" s="38" t="e">
        <f>IF(VLOOKUP($A34,Table145[[thematic areas]:[indicator 6]],RIGHT(AE$2,1)+2,FALSE)=0,"",VLOOKUP($A34,Table145[[thematic areas]:[indicator 6]],RIGHT(AE$2,1)+2,FALSE))</f>
        <v>#N/A</v>
      </c>
      <c r="AF34" s="38" t="e">
        <f>IF(VLOOKUP($A34,Table145[[thematic areas]:[indicator 6]],RIGHT(AF$2,1)+2,FALSE)=0,"",VLOOKUP($A34,Table145[[thematic areas]:[indicator 6]],RIGHT(AF$2,1)+2,FALSE))</f>
        <v>#N/A</v>
      </c>
      <c r="AG34" s="38"/>
      <c r="AH34" s="1">
        <f t="shared" si="1"/>
        <v>31</v>
      </c>
      <c r="AI34" s="1">
        <f t="shared" si="0"/>
        <v>31</v>
      </c>
      <c r="AJ34" s="34" t="e">
        <f>IF(VLOOKUP(B34,Table1[[indicators]:[area]],3,FALSE)=A34,1,2)</f>
        <v>#N/A</v>
      </c>
    </row>
    <row r="35" spans="1:36" s="1" customFormat="1" x14ac:dyDescent="0.25">
      <c r="A35" s="45"/>
      <c r="B35" s="31"/>
      <c r="C35" s="34"/>
      <c r="D35" s="34"/>
      <c r="E35" s="116"/>
      <c r="F35" s="116"/>
      <c r="G35" s="47" t="str">
        <f>IF(NAPHS_table[[#This Row],[Indicator]]="","",VLOOKUP(NAPHS_table[[#This Row],[Indicator]],Table1[[indicators]:[area]],2,FALSE)&amp;NAPHS_table[[#This Row],[activity '#2]]&amp;".")</f>
        <v/>
      </c>
      <c r="H35" s="31"/>
      <c r="I35" s="32"/>
      <c r="J35" s="34"/>
      <c r="K35" s="31"/>
      <c r="L35" s="31"/>
      <c r="M35" s="31"/>
      <c r="N35" s="31"/>
      <c r="O35" s="31" t="str">
        <f>IF(M35="","",
IF(N35="","",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5" s="35"/>
      <c r="Q35" s="35"/>
      <c r="R35" s="36"/>
      <c r="S35" s="31"/>
      <c r="T35" s="34"/>
      <c r="U35" s="34"/>
      <c r="V35" s="32"/>
      <c r="W35" s="31"/>
      <c r="X35" s="31"/>
      <c r="Y35" s="31"/>
      <c r="Z35" s="14">
        <f>_xlfn.IFNA(VLOOKUP(X35,reference_tables!$AE$2:$AF$6,2,FALSE),0%)</f>
        <v>0</v>
      </c>
      <c r="AA35" s="38" t="e">
        <f>IF(VLOOKUP($A35,Table145[[thematic areas]:[indicator 6]],RIGHT(AA$2,1)+2,FALSE)=0,"",VLOOKUP($A35,Table145[[thematic areas]:[indicator 6]],RIGHT(AA$2,1)+2,FALSE))</f>
        <v>#N/A</v>
      </c>
      <c r="AB35" s="38" t="e">
        <f>IF(VLOOKUP($A35,Table145[[thematic areas]:[indicator 6]],RIGHT(AB$2,1)+2,FALSE)=0,"",VLOOKUP($A35,Table145[[thematic areas]:[indicator 6]],RIGHT(AB$2,1)+2,FALSE))</f>
        <v>#N/A</v>
      </c>
      <c r="AC35" s="38" t="e">
        <f>IF(VLOOKUP($A35,Table145[[thematic areas]:[indicator 6]],RIGHT(AC$2,1)+2,FALSE)=0,"",VLOOKUP($A35,Table145[[thematic areas]:[indicator 6]],RIGHT(AC$2,1)+2,FALSE))</f>
        <v>#N/A</v>
      </c>
      <c r="AD35" s="38" t="e">
        <f>IF(VLOOKUP($A35,Table145[[thematic areas]:[indicator 6]],RIGHT(AD$2,1)+2,FALSE)=0,"",VLOOKUP($A35,Table145[[thematic areas]:[indicator 6]],RIGHT(AD$2,1)+2,FALSE))</f>
        <v>#N/A</v>
      </c>
      <c r="AE35" s="38" t="e">
        <f>IF(VLOOKUP($A35,Table145[[thematic areas]:[indicator 6]],RIGHT(AE$2,1)+2,FALSE)=0,"",VLOOKUP($A35,Table145[[thematic areas]:[indicator 6]],RIGHT(AE$2,1)+2,FALSE))</f>
        <v>#N/A</v>
      </c>
      <c r="AF35" s="38" t="e">
        <f>IF(VLOOKUP($A35,Table145[[thematic areas]:[indicator 6]],RIGHT(AF$2,1)+2,FALSE)=0,"",VLOOKUP($A35,Table145[[thematic areas]:[indicator 6]],RIGHT(AF$2,1)+2,FALSE))</f>
        <v>#N/A</v>
      </c>
      <c r="AG35" s="38"/>
      <c r="AH35" s="1">
        <f t="shared" si="1"/>
        <v>32</v>
      </c>
      <c r="AI35" s="1">
        <f t="shared" si="0"/>
        <v>32</v>
      </c>
      <c r="AJ35" s="34" t="e">
        <f>IF(VLOOKUP(B35,Table1[[indicators]:[area]],3,FALSE)=A35,1,2)</f>
        <v>#N/A</v>
      </c>
    </row>
    <row r="36" spans="1:36" s="1" customFormat="1" x14ac:dyDescent="0.25">
      <c r="A36" s="45"/>
      <c r="B36" s="31"/>
      <c r="C36" s="34"/>
      <c r="D36" s="34"/>
      <c r="E36" s="116"/>
      <c r="F36" s="116"/>
      <c r="G36" s="47" t="str">
        <f>IF(NAPHS_table[[#This Row],[Indicator]]="","",VLOOKUP(NAPHS_table[[#This Row],[Indicator]],Table1[[indicators]:[area]],2,FALSE)&amp;NAPHS_table[[#This Row],[activity '#2]]&amp;".")</f>
        <v/>
      </c>
      <c r="H36" s="31"/>
      <c r="I36" s="32"/>
      <c r="J36" s="34"/>
      <c r="K36" s="31"/>
      <c r="L36" s="31"/>
      <c r="M36" s="31"/>
      <c r="N36" s="31"/>
      <c r="O36" s="31" t="str">
        <f>IF(M36="","",
IF(N36="","",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6" s="35"/>
      <c r="Q36" s="35"/>
      <c r="R36" s="36"/>
      <c r="S36" s="31"/>
      <c r="T36" s="34"/>
      <c r="U36" s="34"/>
      <c r="V36" s="32"/>
      <c r="W36" s="31"/>
      <c r="X36" s="31"/>
      <c r="Y36" s="31"/>
      <c r="Z36" s="14">
        <f>_xlfn.IFNA(VLOOKUP(X36,reference_tables!$AE$2:$AF$6,2,FALSE),0%)</f>
        <v>0</v>
      </c>
      <c r="AA36" s="38" t="e">
        <f>IF(VLOOKUP($A36,Table145[[thematic areas]:[indicator 6]],RIGHT(AA$2,1)+2,FALSE)=0,"",VLOOKUP($A36,Table145[[thematic areas]:[indicator 6]],RIGHT(AA$2,1)+2,FALSE))</f>
        <v>#N/A</v>
      </c>
      <c r="AB36" s="38" t="e">
        <f>IF(VLOOKUP($A36,Table145[[thematic areas]:[indicator 6]],RIGHT(AB$2,1)+2,FALSE)=0,"",VLOOKUP($A36,Table145[[thematic areas]:[indicator 6]],RIGHT(AB$2,1)+2,FALSE))</f>
        <v>#N/A</v>
      </c>
      <c r="AC36" s="38" t="e">
        <f>IF(VLOOKUP($A36,Table145[[thematic areas]:[indicator 6]],RIGHT(AC$2,1)+2,FALSE)=0,"",VLOOKUP($A36,Table145[[thematic areas]:[indicator 6]],RIGHT(AC$2,1)+2,FALSE))</f>
        <v>#N/A</v>
      </c>
      <c r="AD36" s="38" t="e">
        <f>IF(VLOOKUP($A36,Table145[[thematic areas]:[indicator 6]],RIGHT(AD$2,1)+2,FALSE)=0,"",VLOOKUP($A36,Table145[[thematic areas]:[indicator 6]],RIGHT(AD$2,1)+2,FALSE))</f>
        <v>#N/A</v>
      </c>
      <c r="AE36" s="38" t="e">
        <f>IF(VLOOKUP($A36,Table145[[thematic areas]:[indicator 6]],RIGHT(AE$2,1)+2,FALSE)=0,"",VLOOKUP($A36,Table145[[thematic areas]:[indicator 6]],RIGHT(AE$2,1)+2,FALSE))</f>
        <v>#N/A</v>
      </c>
      <c r="AF36" s="38" t="e">
        <f>IF(VLOOKUP($A36,Table145[[thematic areas]:[indicator 6]],RIGHT(AF$2,1)+2,FALSE)=0,"",VLOOKUP($A36,Table145[[thematic areas]:[indicator 6]],RIGHT(AF$2,1)+2,FALSE))</f>
        <v>#N/A</v>
      </c>
      <c r="AG36" s="38"/>
      <c r="AH36" s="1">
        <f t="shared" si="1"/>
        <v>33</v>
      </c>
      <c r="AI36" s="1">
        <f t="shared" ref="AI36:AI67" si="2">IF(AH36&lt;=9,"0"&amp;AH36,AH36)</f>
        <v>33</v>
      </c>
      <c r="AJ36" s="34" t="e">
        <f>IF(VLOOKUP(B36,Table1[[indicators]:[area]],3,FALSE)=A36,1,2)</f>
        <v>#N/A</v>
      </c>
    </row>
    <row r="37" spans="1:36" s="1" customFormat="1" x14ac:dyDescent="0.25">
      <c r="A37" s="45"/>
      <c r="B37" s="31"/>
      <c r="C37" s="34"/>
      <c r="D37" s="34"/>
      <c r="E37" s="116"/>
      <c r="F37" s="116"/>
      <c r="G37" s="47" t="str">
        <f>IF(NAPHS_table[[#This Row],[Indicator]]="","",VLOOKUP(NAPHS_table[[#This Row],[Indicator]],Table1[[indicators]:[area]],2,FALSE)&amp;NAPHS_table[[#This Row],[activity '#2]]&amp;".")</f>
        <v/>
      </c>
      <c r="H37" s="31"/>
      <c r="I37" s="32"/>
      <c r="J37" s="34"/>
      <c r="K37" s="31"/>
      <c r="L37" s="31"/>
      <c r="M37" s="31"/>
      <c r="N37" s="31"/>
      <c r="O37" s="31" t="str">
        <f>IF(M37="","",
IF(N37="","",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7" s="35"/>
      <c r="Q37" s="35"/>
      <c r="R37" s="36"/>
      <c r="S37" s="31"/>
      <c r="T37" s="34"/>
      <c r="U37" s="34"/>
      <c r="V37" s="32"/>
      <c r="W37" s="31"/>
      <c r="X37" s="31"/>
      <c r="Y37" s="31"/>
      <c r="Z37" s="14">
        <f>_xlfn.IFNA(VLOOKUP(X37,reference_tables!$AE$2:$AF$6,2,FALSE),0%)</f>
        <v>0</v>
      </c>
      <c r="AA37" s="38" t="e">
        <f>IF(VLOOKUP($A37,Table145[[thematic areas]:[indicator 6]],RIGHT(AA$2,1)+2,FALSE)=0,"",VLOOKUP($A37,Table145[[thematic areas]:[indicator 6]],RIGHT(AA$2,1)+2,FALSE))</f>
        <v>#N/A</v>
      </c>
      <c r="AB37" s="38" t="e">
        <f>IF(VLOOKUP($A37,Table145[[thematic areas]:[indicator 6]],RIGHT(AB$2,1)+2,FALSE)=0,"",VLOOKUP($A37,Table145[[thematic areas]:[indicator 6]],RIGHT(AB$2,1)+2,FALSE))</f>
        <v>#N/A</v>
      </c>
      <c r="AC37" s="38" t="e">
        <f>IF(VLOOKUP($A37,Table145[[thematic areas]:[indicator 6]],RIGHT(AC$2,1)+2,FALSE)=0,"",VLOOKUP($A37,Table145[[thematic areas]:[indicator 6]],RIGHT(AC$2,1)+2,FALSE))</f>
        <v>#N/A</v>
      </c>
      <c r="AD37" s="38" t="e">
        <f>IF(VLOOKUP($A37,Table145[[thematic areas]:[indicator 6]],RIGHT(AD$2,1)+2,FALSE)=0,"",VLOOKUP($A37,Table145[[thematic areas]:[indicator 6]],RIGHT(AD$2,1)+2,FALSE))</f>
        <v>#N/A</v>
      </c>
      <c r="AE37" s="38" t="e">
        <f>IF(VLOOKUP($A37,Table145[[thematic areas]:[indicator 6]],RIGHT(AE$2,1)+2,FALSE)=0,"",VLOOKUP($A37,Table145[[thematic areas]:[indicator 6]],RIGHT(AE$2,1)+2,FALSE))</f>
        <v>#N/A</v>
      </c>
      <c r="AF37" s="38" t="e">
        <f>IF(VLOOKUP($A37,Table145[[thematic areas]:[indicator 6]],RIGHT(AF$2,1)+2,FALSE)=0,"",VLOOKUP($A37,Table145[[thematic areas]:[indicator 6]],RIGHT(AF$2,1)+2,FALSE))</f>
        <v>#N/A</v>
      </c>
      <c r="AG37" s="38"/>
      <c r="AH37" s="1">
        <f t="shared" si="1"/>
        <v>34</v>
      </c>
      <c r="AI37" s="1">
        <f t="shared" si="2"/>
        <v>34</v>
      </c>
      <c r="AJ37" s="34" t="e">
        <f>IF(VLOOKUP(B37,Table1[[indicators]:[area]],3,FALSE)=A37,1,2)</f>
        <v>#N/A</v>
      </c>
    </row>
    <row r="38" spans="1:36" s="1" customFormat="1" x14ac:dyDescent="0.25">
      <c r="A38" s="45"/>
      <c r="B38" s="31"/>
      <c r="C38" s="34"/>
      <c r="D38" s="34"/>
      <c r="E38" s="116"/>
      <c r="F38" s="116"/>
      <c r="G38" s="47" t="str">
        <f>IF(NAPHS_table[[#This Row],[Indicator]]="","",VLOOKUP(NAPHS_table[[#This Row],[Indicator]],Table1[[indicators]:[area]],2,FALSE)&amp;NAPHS_table[[#This Row],[activity '#2]]&amp;".")</f>
        <v/>
      </c>
      <c r="H38" s="31"/>
      <c r="I38" s="32"/>
      <c r="J38" s="34"/>
      <c r="K38" s="31"/>
      <c r="L38" s="31"/>
      <c r="M38" s="31"/>
      <c r="N38" s="31"/>
      <c r="O38" s="31" t="str">
        <f>IF(M38="","",
IF(N38="","",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8" s="35"/>
      <c r="Q38" s="35"/>
      <c r="R38" s="36"/>
      <c r="S38" s="31"/>
      <c r="T38" s="34"/>
      <c r="U38" s="34"/>
      <c r="V38" s="32"/>
      <c r="W38" s="31"/>
      <c r="X38" s="31"/>
      <c r="Y38" s="31"/>
      <c r="Z38" s="14">
        <f>_xlfn.IFNA(VLOOKUP(X38,reference_tables!$AE$2:$AF$6,2,FALSE),0%)</f>
        <v>0</v>
      </c>
      <c r="AA38" s="38" t="e">
        <f>IF(VLOOKUP($A38,Table145[[thematic areas]:[indicator 6]],RIGHT(AA$2,1)+2,FALSE)=0,"",VLOOKUP($A38,Table145[[thematic areas]:[indicator 6]],RIGHT(AA$2,1)+2,FALSE))</f>
        <v>#N/A</v>
      </c>
      <c r="AB38" s="38" t="e">
        <f>IF(VLOOKUP($A38,Table145[[thematic areas]:[indicator 6]],RIGHT(AB$2,1)+2,FALSE)=0,"",VLOOKUP($A38,Table145[[thematic areas]:[indicator 6]],RIGHT(AB$2,1)+2,FALSE))</f>
        <v>#N/A</v>
      </c>
      <c r="AC38" s="38" t="e">
        <f>IF(VLOOKUP($A38,Table145[[thematic areas]:[indicator 6]],RIGHT(AC$2,1)+2,FALSE)=0,"",VLOOKUP($A38,Table145[[thematic areas]:[indicator 6]],RIGHT(AC$2,1)+2,FALSE))</f>
        <v>#N/A</v>
      </c>
      <c r="AD38" s="38" t="e">
        <f>IF(VLOOKUP($A38,Table145[[thematic areas]:[indicator 6]],RIGHT(AD$2,1)+2,FALSE)=0,"",VLOOKUP($A38,Table145[[thematic areas]:[indicator 6]],RIGHT(AD$2,1)+2,FALSE))</f>
        <v>#N/A</v>
      </c>
      <c r="AE38" s="38" t="e">
        <f>IF(VLOOKUP($A38,Table145[[thematic areas]:[indicator 6]],RIGHT(AE$2,1)+2,FALSE)=0,"",VLOOKUP($A38,Table145[[thematic areas]:[indicator 6]],RIGHT(AE$2,1)+2,FALSE))</f>
        <v>#N/A</v>
      </c>
      <c r="AF38" s="38" t="e">
        <f>IF(VLOOKUP($A38,Table145[[thematic areas]:[indicator 6]],RIGHT(AF$2,1)+2,FALSE)=0,"",VLOOKUP($A38,Table145[[thematic areas]:[indicator 6]],RIGHT(AF$2,1)+2,FALSE))</f>
        <v>#N/A</v>
      </c>
      <c r="AG38" s="38"/>
      <c r="AH38" s="1">
        <f t="shared" ref="AH38:AH69" si="3">IF(B38=B37,AH37+1,1)</f>
        <v>35</v>
      </c>
      <c r="AI38" s="1">
        <f t="shared" si="2"/>
        <v>35</v>
      </c>
      <c r="AJ38" s="34" t="e">
        <f>IF(VLOOKUP(B38,Table1[[indicators]:[area]],3,FALSE)=A38,1,2)</f>
        <v>#N/A</v>
      </c>
    </row>
    <row r="39" spans="1:36" s="1" customFormat="1" x14ac:dyDescent="0.25">
      <c r="A39" s="45"/>
      <c r="B39" s="31"/>
      <c r="C39" s="34"/>
      <c r="D39" s="34"/>
      <c r="E39" s="116"/>
      <c r="F39" s="116"/>
      <c r="G39" s="47" t="str">
        <f>IF(NAPHS_table[[#This Row],[Indicator]]="","",VLOOKUP(NAPHS_table[[#This Row],[Indicator]],Table1[[indicators]:[area]],2,FALSE)&amp;NAPHS_table[[#This Row],[activity '#2]]&amp;".")</f>
        <v/>
      </c>
      <c r="H39" s="31"/>
      <c r="I39" s="32"/>
      <c r="J39" s="34"/>
      <c r="K39" s="31"/>
      <c r="L39" s="31"/>
      <c r="M39" s="31"/>
      <c r="N39" s="31"/>
      <c r="O39" s="31" t="str">
        <f>IF(M39="","",
IF(N39="","",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39" s="35"/>
      <c r="Q39" s="35"/>
      <c r="R39" s="36"/>
      <c r="S39" s="31"/>
      <c r="T39" s="34"/>
      <c r="U39" s="34"/>
      <c r="V39" s="32"/>
      <c r="W39" s="31"/>
      <c r="X39" s="31"/>
      <c r="Y39" s="31"/>
      <c r="Z39" s="14">
        <f>_xlfn.IFNA(VLOOKUP(X39,reference_tables!$AE$2:$AF$6,2,FALSE),0%)</f>
        <v>0</v>
      </c>
      <c r="AA39" s="38" t="e">
        <f>IF(VLOOKUP($A39,Table145[[thematic areas]:[indicator 6]],RIGHT(AA$2,1)+2,FALSE)=0,"",VLOOKUP($A39,Table145[[thematic areas]:[indicator 6]],RIGHT(AA$2,1)+2,FALSE))</f>
        <v>#N/A</v>
      </c>
      <c r="AB39" s="38" t="e">
        <f>IF(VLOOKUP($A39,Table145[[thematic areas]:[indicator 6]],RIGHT(AB$2,1)+2,FALSE)=0,"",VLOOKUP($A39,Table145[[thematic areas]:[indicator 6]],RIGHT(AB$2,1)+2,FALSE))</f>
        <v>#N/A</v>
      </c>
      <c r="AC39" s="38" t="e">
        <f>IF(VLOOKUP($A39,Table145[[thematic areas]:[indicator 6]],RIGHT(AC$2,1)+2,FALSE)=0,"",VLOOKUP($A39,Table145[[thematic areas]:[indicator 6]],RIGHT(AC$2,1)+2,FALSE))</f>
        <v>#N/A</v>
      </c>
      <c r="AD39" s="38" t="e">
        <f>IF(VLOOKUP($A39,Table145[[thematic areas]:[indicator 6]],RIGHT(AD$2,1)+2,FALSE)=0,"",VLOOKUP($A39,Table145[[thematic areas]:[indicator 6]],RIGHT(AD$2,1)+2,FALSE))</f>
        <v>#N/A</v>
      </c>
      <c r="AE39" s="38" t="e">
        <f>IF(VLOOKUP($A39,Table145[[thematic areas]:[indicator 6]],RIGHT(AE$2,1)+2,FALSE)=0,"",VLOOKUP($A39,Table145[[thematic areas]:[indicator 6]],RIGHT(AE$2,1)+2,FALSE))</f>
        <v>#N/A</v>
      </c>
      <c r="AF39" s="38" t="e">
        <f>IF(VLOOKUP($A39,Table145[[thematic areas]:[indicator 6]],RIGHT(AF$2,1)+2,FALSE)=0,"",VLOOKUP($A39,Table145[[thematic areas]:[indicator 6]],RIGHT(AF$2,1)+2,FALSE))</f>
        <v>#N/A</v>
      </c>
      <c r="AG39" s="38"/>
      <c r="AH39" s="1">
        <f t="shared" si="3"/>
        <v>36</v>
      </c>
      <c r="AI39" s="1">
        <f t="shared" si="2"/>
        <v>36</v>
      </c>
      <c r="AJ39" s="34" t="e">
        <f>IF(VLOOKUP(B39,Table1[[indicators]:[area]],3,FALSE)=A39,1,2)</f>
        <v>#N/A</v>
      </c>
    </row>
    <row r="40" spans="1:36" s="1" customFormat="1" x14ac:dyDescent="0.25">
      <c r="A40" s="45"/>
      <c r="B40" s="31"/>
      <c r="C40" s="34"/>
      <c r="D40" s="34"/>
      <c r="E40" s="116"/>
      <c r="F40" s="116"/>
      <c r="G40" s="47" t="str">
        <f>IF(NAPHS_table[[#This Row],[Indicator]]="","",VLOOKUP(NAPHS_table[[#This Row],[Indicator]],Table1[[indicators]:[area]],2,FALSE)&amp;NAPHS_table[[#This Row],[activity '#2]]&amp;".")</f>
        <v/>
      </c>
      <c r="H40" s="31"/>
      <c r="I40" s="32"/>
      <c r="J40" s="34"/>
      <c r="K40" s="31"/>
      <c r="L40" s="31"/>
      <c r="M40" s="31"/>
      <c r="N40" s="31"/>
      <c r="O40" s="31" t="str">
        <f>IF(M40="","",
IF(N40="","",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0" s="35"/>
      <c r="Q40" s="35"/>
      <c r="R40" s="36"/>
      <c r="S40" s="31"/>
      <c r="T40" s="34"/>
      <c r="U40" s="34"/>
      <c r="V40" s="32"/>
      <c r="W40" s="31"/>
      <c r="X40" s="31"/>
      <c r="Y40" s="31"/>
      <c r="Z40" s="14">
        <f>_xlfn.IFNA(VLOOKUP(X40,reference_tables!$AE$2:$AF$6,2,FALSE),0%)</f>
        <v>0</v>
      </c>
      <c r="AA40" s="38" t="e">
        <f>IF(VLOOKUP($A40,Table145[[thematic areas]:[indicator 6]],RIGHT(AA$2,1)+2,FALSE)=0,"",VLOOKUP($A40,Table145[[thematic areas]:[indicator 6]],RIGHT(AA$2,1)+2,FALSE))</f>
        <v>#N/A</v>
      </c>
      <c r="AB40" s="38" t="e">
        <f>IF(VLOOKUP($A40,Table145[[thematic areas]:[indicator 6]],RIGHT(AB$2,1)+2,FALSE)=0,"",VLOOKUP($A40,Table145[[thematic areas]:[indicator 6]],RIGHT(AB$2,1)+2,FALSE))</f>
        <v>#N/A</v>
      </c>
      <c r="AC40" s="38" t="e">
        <f>IF(VLOOKUP($A40,Table145[[thematic areas]:[indicator 6]],RIGHT(AC$2,1)+2,FALSE)=0,"",VLOOKUP($A40,Table145[[thematic areas]:[indicator 6]],RIGHT(AC$2,1)+2,FALSE))</f>
        <v>#N/A</v>
      </c>
      <c r="AD40" s="38" t="e">
        <f>IF(VLOOKUP($A40,Table145[[thematic areas]:[indicator 6]],RIGHT(AD$2,1)+2,FALSE)=0,"",VLOOKUP($A40,Table145[[thematic areas]:[indicator 6]],RIGHT(AD$2,1)+2,FALSE))</f>
        <v>#N/A</v>
      </c>
      <c r="AE40" s="38" t="e">
        <f>IF(VLOOKUP($A40,Table145[[thematic areas]:[indicator 6]],RIGHT(AE$2,1)+2,FALSE)=0,"",VLOOKUP($A40,Table145[[thematic areas]:[indicator 6]],RIGHT(AE$2,1)+2,FALSE))</f>
        <v>#N/A</v>
      </c>
      <c r="AF40" s="38" t="e">
        <f>IF(VLOOKUP($A40,Table145[[thematic areas]:[indicator 6]],RIGHT(AF$2,1)+2,FALSE)=0,"",VLOOKUP($A40,Table145[[thematic areas]:[indicator 6]],RIGHT(AF$2,1)+2,FALSE))</f>
        <v>#N/A</v>
      </c>
      <c r="AG40" s="38"/>
      <c r="AH40" s="1">
        <f t="shared" si="3"/>
        <v>37</v>
      </c>
      <c r="AI40" s="1">
        <f t="shared" si="2"/>
        <v>37</v>
      </c>
      <c r="AJ40" s="34" t="e">
        <f>IF(VLOOKUP(B40,Table1[[indicators]:[area]],3,FALSE)=A40,1,2)</f>
        <v>#N/A</v>
      </c>
    </row>
    <row r="41" spans="1:36" s="1" customFormat="1" x14ac:dyDescent="0.25">
      <c r="A41" s="45"/>
      <c r="B41" s="31"/>
      <c r="C41" s="34"/>
      <c r="D41" s="34"/>
      <c r="E41" s="116"/>
      <c r="F41" s="116"/>
      <c r="G41" s="47" t="str">
        <f>IF(NAPHS_table[[#This Row],[Indicator]]="","",VLOOKUP(NAPHS_table[[#This Row],[Indicator]],Table1[[indicators]:[area]],2,FALSE)&amp;NAPHS_table[[#This Row],[activity '#2]]&amp;".")</f>
        <v/>
      </c>
      <c r="H41" s="31"/>
      <c r="I41" s="32"/>
      <c r="J41" s="34"/>
      <c r="K41" s="31"/>
      <c r="L41" s="31"/>
      <c r="M41" s="31"/>
      <c r="N41" s="31"/>
      <c r="O41" s="31" t="str">
        <f>IF(M41="","",
IF(N41="","",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1" s="35"/>
      <c r="Q41" s="35"/>
      <c r="R41" s="36"/>
      <c r="S41" s="31"/>
      <c r="T41" s="34"/>
      <c r="U41" s="34"/>
      <c r="V41" s="32"/>
      <c r="W41" s="31"/>
      <c r="X41" s="31"/>
      <c r="Y41" s="31"/>
      <c r="Z41" s="14">
        <f>_xlfn.IFNA(VLOOKUP(X41,reference_tables!$AE$2:$AF$6,2,FALSE),0%)</f>
        <v>0</v>
      </c>
      <c r="AA41" s="38" t="e">
        <f>IF(VLOOKUP($A41,Table145[[thematic areas]:[indicator 6]],RIGHT(AA$2,1)+2,FALSE)=0,"",VLOOKUP($A41,Table145[[thematic areas]:[indicator 6]],RIGHT(AA$2,1)+2,FALSE))</f>
        <v>#N/A</v>
      </c>
      <c r="AB41" s="38" t="e">
        <f>IF(VLOOKUP($A41,Table145[[thematic areas]:[indicator 6]],RIGHT(AB$2,1)+2,FALSE)=0,"",VLOOKUP($A41,Table145[[thematic areas]:[indicator 6]],RIGHT(AB$2,1)+2,FALSE))</f>
        <v>#N/A</v>
      </c>
      <c r="AC41" s="38" t="e">
        <f>IF(VLOOKUP($A41,Table145[[thematic areas]:[indicator 6]],RIGHT(AC$2,1)+2,FALSE)=0,"",VLOOKUP($A41,Table145[[thematic areas]:[indicator 6]],RIGHT(AC$2,1)+2,FALSE))</f>
        <v>#N/A</v>
      </c>
      <c r="AD41" s="38" t="e">
        <f>IF(VLOOKUP($A41,Table145[[thematic areas]:[indicator 6]],RIGHT(AD$2,1)+2,FALSE)=0,"",VLOOKUP($A41,Table145[[thematic areas]:[indicator 6]],RIGHT(AD$2,1)+2,FALSE))</f>
        <v>#N/A</v>
      </c>
      <c r="AE41" s="38" t="e">
        <f>IF(VLOOKUP($A41,Table145[[thematic areas]:[indicator 6]],RIGHT(AE$2,1)+2,FALSE)=0,"",VLOOKUP($A41,Table145[[thematic areas]:[indicator 6]],RIGHT(AE$2,1)+2,FALSE))</f>
        <v>#N/A</v>
      </c>
      <c r="AF41" s="38" t="e">
        <f>IF(VLOOKUP($A41,Table145[[thematic areas]:[indicator 6]],RIGHT(AF$2,1)+2,FALSE)=0,"",VLOOKUP($A41,Table145[[thematic areas]:[indicator 6]],RIGHT(AF$2,1)+2,FALSE))</f>
        <v>#N/A</v>
      </c>
      <c r="AG41" s="38"/>
      <c r="AH41" s="1">
        <f t="shared" si="3"/>
        <v>38</v>
      </c>
      <c r="AI41" s="1">
        <f t="shared" si="2"/>
        <v>38</v>
      </c>
      <c r="AJ41" s="34" t="e">
        <f>IF(VLOOKUP(B41,Table1[[indicators]:[area]],3,FALSE)=A41,1,2)</f>
        <v>#N/A</v>
      </c>
    </row>
    <row r="42" spans="1:36" s="1" customFormat="1" x14ac:dyDescent="0.25">
      <c r="A42" s="45"/>
      <c r="B42" s="31"/>
      <c r="C42" s="34"/>
      <c r="D42" s="34"/>
      <c r="E42" s="116"/>
      <c r="F42" s="116"/>
      <c r="G42" s="47" t="str">
        <f>IF(NAPHS_table[[#This Row],[Indicator]]="","",VLOOKUP(NAPHS_table[[#This Row],[Indicator]],Table1[[indicators]:[area]],2,FALSE)&amp;NAPHS_table[[#This Row],[activity '#2]]&amp;".")</f>
        <v/>
      </c>
      <c r="H42" s="31"/>
      <c r="I42" s="32"/>
      <c r="J42" s="34"/>
      <c r="K42" s="31"/>
      <c r="L42" s="31"/>
      <c r="M42" s="31"/>
      <c r="N42" s="31"/>
      <c r="O42" s="31" t="str">
        <f>IF(M42="","",
IF(N42="","",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2" s="35"/>
      <c r="Q42" s="35"/>
      <c r="R42" s="36"/>
      <c r="S42" s="31"/>
      <c r="T42" s="34"/>
      <c r="U42" s="34"/>
      <c r="V42" s="32"/>
      <c r="W42" s="31"/>
      <c r="X42" s="31"/>
      <c r="Y42" s="31"/>
      <c r="Z42" s="14">
        <f>_xlfn.IFNA(VLOOKUP(X42,reference_tables!$AE$2:$AF$6,2,FALSE),0%)</f>
        <v>0</v>
      </c>
      <c r="AA42" s="38" t="e">
        <f>IF(VLOOKUP($A42,Table145[[thematic areas]:[indicator 6]],RIGHT(AA$2,1)+2,FALSE)=0,"",VLOOKUP($A42,Table145[[thematic areas]:[indicator 6]],RIGHT(AA$2,1)+2,FALSE))</f>
        <v>#N/A</v>
      </c>
      <c r="AB42" s="38" t="e">
        <f>IF(VLOOKUP($A42,Table145[[thematic areas]:[indicator 6]],RIGHT(AB$2,1)+2,FALSE)=0,"",VLOOKUP($A42,Table145[[thematic areas]:[indicator 6]],RIGHT(AB$2,1)+2,FALSE))</f>
        <v>#N/A</v>
      </c>
      <c r="AC42" s="38" t="e">
        <f>IF(VLOOKUP($A42,Table145[[thematic areas]:[indicator 6]],RIGHT(AC$2,1)+2,FALSE)=0,"",VLOOKUP($A42,Table145[[thematic areas]:[indicator 6]],RIGHT(AC$2,1)+2,FALSE))</f>
        <v>#N/A</v>
      </c>
      <c r="AD42" s="38" t="e">
        <f>IF(VLOOKUP($A42,Table145[[thematic areas]:[indicator 6]],RIGHT(AD$2,1)+2,FALSE)=0,"",VLOOKUP($A42,Table145[[thematic areas]:[indicator 6]],RIGHT(AD$2,1)+2,FALSE))</f>
        <v>#N/A</v>
      </c>
      <c r="AE42" s="38" t="e">
        <f>IF(VLOOKUP($A42,Table145[[thematic areas]:[indicator 6]],RIGHT(AE$2,1)+2,FALSE)=0,"",VLOOKUP($A42,Table145[[thematic areas]:[indicator 6]],RIGHT(AE$2,1)+2,FALSE))</f>
        <v>#N/A</v>
      </c>
      <c r="AF42" s="38" t="e">
        <f>IF(VLOOKUP($A42,Table145[[thematic areas]:[indicator 6]],RIGHT(AF$2,1)+2,FALSE)=0,"",VLOOKUP($A42,Table145[[thematic areas]:[indicator 6]],RIGHT(AF$2,1)+2,FALSE))</f>
        <v>#N/A</v>
      </c>
      <c r="AG42" s="38"/>
      <c r="AH42" s="1">
        <f t="shared" si="3"/>
        <v>39</v>
      </c>
      <c r="AI42" s="1">
        <f t="shared" si="2"/>
        <v>39</v>
      </c>
      <c r="AJ42" s="34" t="e">
        <f>IF(VLOOKUP(B42,Table1[[indicators]:[area]],3,FALSE)=A42,1,2)</f>
        <v>#N/A</v>
      </c>
    </row>
    <row r="43" spans="1:36" s="1" customFormat="1" x14ac:dyDescent="0.25">
      <c r="A43" s="45"/>
      <c r="B43" s="31"/>
      <c r="C43" s="34"/>
      <c r="D43" s="34"/>
      <c r="E43" s="116"/>
      <c r="F43" s="116"/>
      <c r="G43" s="47" t="str">
        <f>IF(NAPHS_table[[#This Row],[Indicator]]="","",VLOOKUP(NAPHS_table[[#This Row],[Indicator]],Table1[[indicators]:[area]],2,FALSE)&amp;NAPHS_table[[#This Row],[activity '#2]]&amp;".")</f>
        <v/>
      </c>
      <c r="H43" s="31"/>
      <c r="I43" s="32"/>
      <c r="J43" s="34"/>
      <c r="K43" s="31"/>
      <c r="L43" s="31"/>
      <c r="M43" s="31"/>
      <c r="N43" s="31"/>
      <c r="O43" s="31" t="str">
        <f>IF(M43="","",
IF(N43="","",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3" s="35"/>
      <c r="Q43" s="35"/>
      <c r="R43" s="36"/>
      <c r="S43" s="31"/>
      <c r="T43" s="34"/>
      <c r="U43" s="34"/>
      <c r="V43" s="32"/>
      <c r="W43" s="31"/>
      <c r="X43" s="31"/>
      <c r="Y43" s="31"/>
      <c r="Z43" s="14">
        <f>_xlfn.IFNA(VLOOKUP(X43,reference_tables!$AE$2:$AF$6,2,FALSE),0%)</f>
        <v>0</v>
      </c>
      <c r="AA43" s="38" t="e">
        <f>IF(VLOOKUP($A43,Table145[[thematic areas]:[indicator 6]],RIGHT(AA$2,1)+2,FALSE)=0,"",VLOOKUP($A43,Table145[[thematic areas]:[indicator 6]],RIGHT(AA$2,1)+2,FALSE))</f>
        <v>#N/A</v>
      </c>
      <c r="AB43" s="38" t="e">
        <f>IF(VLOOKUP($A43,Table145[[thematic areas]:[indicator 6]],RIGHT(AB$2,1)+2,FALSE)=0,"",VLOOKUP($A43,Table145[[thematic areas]:[indicator 6]],RIGHT(AB$2,1)+2,FALSE))</f>
        <v>#N/A</v>
      </c>
      <c r="AC43" s="38" t="e">
        <f>IF(VLOOKUP($A43,Table145[[thematic areas]:[indicator 6]],RIGHT(AC$2,1)+2,FALSE)=0,"",VLOOKUP($A43,Table145[[thematic areas]:[indicator 6]],RIGHT(AC$2,1)+2,FALSE))</f>
        <v>#N/A</v>
      </c>
      <c r="AD43" s="38" t="e">
        <f>IF(VLOOKUP($A43,Table145[[thematic areas]:[indicator 6]],RIGHT(AD$2,1)+2,FALSE)=0,"",VLOOKUP($A43,Table145[[thematic areas]:[indicator 6]],RIGHT(AD$2,1)+2,FALSE))</f>
        <v>#N/A</v>
      </c>
      <c r="AE43" s="38" t="e">
        <f>IF(VLOOKUP($A43,Table145[[thematic areas]:[indicator 6]],RIGHT(AE$2,1)+2,FALSE)=0,"",VLOOKUP($A43,Table145[[thematic areas]:[indicator 6]],RIGHT(AE$2,1)+2,FALSE))</f>
        <v>#N/A</v>
      </c>
      <c r="AF43" s="38" t="e">
        <f>IF(VLOOKUP($A43,Table145[[thematic areas]:[indicator 6]],RIGHT(AF$2,1)+2,FALSE)=0,"",VLOOKUP($A43,Table145[[thematic areas]:[indicator 6]],RIGHT(AF$2,1)+2,FALSE))</f>
        <v>#N/A</v>
      </c>
      <c r="AG43" s="38"/>
      <c r="AH43" s="1">
        <f t="shared" si="3"/>
        <v>40</v>
      </c>
      <c r="AI43" s="1">
        <f t="shared" si="2"/>
        <v>40</v>
      </c>
      <c r="AJ43" s="34" t="e">
        <f>IF(VLOOKUP(B43,Table1[[indicators]:[area]],3,FALSE)=A43,1,2)</f>
        <v>#N/A</v>
      </c>
    </row>
    <row r="44" spans="1:36" s="1" customFormat="1" x14ac:dyDescent="0.25">
      <c r="A44" s="45"/>
      <c r="B44" s="31"/>
      <c r="C44" s="34"/>
      <c r="D44" s="34"/>
      <c r="E44" s="116"/>
      <c r="F44" s="116"/>
      <c r="G44" s="47" t="str">
        <f>IF(NAPHS_table[[#This Row],[Indicator]]="","",VLOOKUP(NAPHS_table[[#This Row],[Indicator]],Table1[[indicators]:[area]],2,FALSE)&amp;NAPHS_table[[#This Row],[activity '#2]]&amp;".")</f>
        <v/>
      </c>
      <c r="H44" s="31"/>
      <c r="I44" s="32"/>
      <c r="J44" s="34"/>
      <c r="K44" s="31"/>
      <c r="L44" s="31"/>
      <c r="M44" s="31"/>
      <c r="N44" s="31"/>
      <c r="O44" s="31" t="str">
        <f>IF(M44="","",
IF(N44="","",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4" s="35"/>
      <c r="Q44" s="35"/>
      <c r="R44" s="36"/>
      <c r="S44" s="31"/>
      <c r="T44" s="34"/>
      <c r="U44" s="34"/>
      <c r="V44" s="32"/>
      <c r="W44" s="31"/>
      <c r="X44" s="31"/>
      <c r="Y44" s="31"/>
      <c r="Z44" s="14">
        <f>_xlfn.IFNA(VLOOKUP(X44,reference_tables!$AE$2:$AF$6,2,FALSE),0%)</f>
        <v>0</v>
      </c>
      <c r="AA44" s="38" t="e">
        <f>IF(VLOOKUP($A44,Table145[[thematic areas]:[indicator 6]],RIGHT(AA$2,1)+2,FALSE)=0,"",VLOOKUP($A44,Table145[[thematic areas]:[indicator 6]],RIGHT(AA$2,1)+2,FALSE))</f>
        <v>#N/A</v>
      </c>
      <c r="AB44" s="38" t="e">
        <f>IF(VLOOKUP($A44,Table145[[thematic areas]:[indicator 6]],RIGHT(AB$2,1)+2,FALSE)=0,"",VLOOKUP($A44,Table145[[thematic areas]:[indicator 6]],RIGHT(AB$2,1)+2,FALSE))</f>
        <v>#N/A</v>
      </c>
      <c r="AC44" s="38" t="e">
        <f>IF(VLOOKUP($A44,Table145[[thematic areas]:[indicator 6]],RIGHT(AC$2,1)+2,FALSE)=0,"",VLOOKUP($A44,Table145[[thematic areas]:[indicator 6]],RIGHT(AC$2,1)+2,FALSE))</f>
        <v>#N/A</v>
      </c>
      <c r="AD44" s="38" t="e">
        <f>IF(VLOOKUP($A44,Table145[[thematic areas]:[indicator 6]],RIGHT(AD$2,1)+2,FALSE)=0,"",VLOOKUP($A44,Table145[[thematic areas]:[indicator 6]],RIGHT(AD$2,1)+2,FALSE))</f>
        <v>#N/A</v>
      </c>
      <c r="AE44" s="38" t="e">
        <f>IF(VLOOKUP($A44,Table145[[thematic areas]:[indicator 6]],RIGHT(AE$2,1)+2,FALSE)=0,"",VLOOKUP($A44,Table145[[thematic areas]:[indicator 6]],RIGHT(AE$2,1)+2,FALSE))</f>
        <v>#N/A</v>
      </c>
      <c r="AF44" s="38" t="e">
        <f>IF(VLOOKUP($A44,Table145[[thematic areas]:[indicator 6]],RIGHT(AF$2,1)+2,FALSE)=0,"",VLOOKUP($A44,Table145[[thematic areas]:[indicator 6]],RIGHT(AF$2,1)+2,FALSE))</f>
        <v>#N/A</v>
      </c>
      <c r="AG44" s="38"/>
      <c r="AH44" s="1">
        <f t="shared" si="3"/>
        <v>41</v>
      </c>
      <c r="AI44" s="1">
        <f t="shared" si="2"/>
        <v>41</v>
      </c>
      <c r="AJ44" s="34" t="e">
        <f>IF(VLOOKUP(B44,Table1[[indicators]:[area]],3,FALSE)=A44,1,2)</f>
        <v>#N/A</v>
      </c>
    </row>
    <row r="45" spans="1:36" s="1" customFormat="1" x14ac:dyDescent="0.25">
      <c r="A45" s="45"/>
      <c r="B45" s="31"/>
      <c r="C45" s="34"/>
      <c r="D45" s="34"/>
      <c r="E45" s="116"/>
      <c r="F45" s="116"/>
      <c r="G45" s="47" t="str">
        <f>IF(NAPHS_table[[#This Row],[Indicator]]="","",VLOOKUP(NAPHS_table[[#This Row],[Indicator]],Table1[[indicators]:[area]],2,FALSE)&amp;NAPHS_table[[#This Row],[activity '#2]]&amp;".")</f>
        <v/>
      </c>
      <c r="H45" s="31"/>
      <c r="I45" s="32"/>
      <c r="J45" s="34"/>
      <c r="K45" s="31"/>
      <c r="L45" s="31"/>
      <c r="M45" s="31"/>
      <c r="N45" s="31"/>
      <c r="O45" s="31" t="str">
        <f>IF(M45="","",
IF(N45="","",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5" s="35"/>
      <c r="Q45" s="35"/>
      <c r="R45" s="36"/>
      <c r="S45" s="31"/>
      <c r="T45" s="34"/>
      <c r="U45" s="34"/>
      <c r="V45" s="32"/>
      <c r="W45" s="31"/>
      <c r="X45" s="31"/>
      <c r="Y45" s="31"/>
      <c r="Z45" s="14">
        <f>_xlfn.IFNA(VLOOKUP(X45,reference_tables!$AE$2:$AF$6,2,FALSE),0%)</f>
        <v>0</v>
      </c>
      <c r="AA45" s="38" t="e">
        <f>IF(VLOOKUP($A45,Table145[[thematic areas]:[indicator 6]],RIGHT(AA$2,1)+2,FALSE)=0,"",VLOOKUP($A45,Table145[[thematic areas]:[indicator 6]],RIGHT(AA$2,1)+2,FALSE))</f>
        <v>#N/A</v>
      </c>
      <c r="AB45" s="38" t="e">
        <f>IF(VLOOKUP($A45,Table145[[thematic areas]:[indicator 6]],RIGHT(AB$2,1)+2,FALSE)=0,"",VLOOKUP($A45,Table145[[thematic areas]:[indicator 6]],RIGHT(AB$2,1)+2,FALSE))</f>
        <v>#N/A</v>
      </c>
      <c r="AC45" s="38" t="e">
        <f>IF(VLOOKUP($A45,Table145[[thematic areas]:[indicator 6]],RIGHT(AC$2,1)+2,FALSE)=0,"",VLOOKUP($A45,Table145[[thematic areas]:[indicator 6]],RIGHT(AC$2,1)+2,FALSE))</f>
        <v>#N/A</v>
      </c>
      <c r="AD45" s="38" t="e">
        <f>IF(VLOOKUP($A45,Table145[[thematic areas]:[indicator 6]],RIGHT(AD$2,1)+2,FALSE)=0,"",VLOOKUP($A45,Table145[[thematic areas]:[indicator 6]],RIGHT(AD$2,1)+2,FALSE))</f>
        <v>#N/A</v>
      </c>
      <c r="AE45" s="38" t="e">
        <f>IF(VLOOKUP($A45,Table145[[thematic areas]:[indicator 6]],RIGHT(AE$2,1)+2,FALSE)=0,"",VLOOKUP($A45,Table145[[thematic areas]:[indicator 6]],RIGHT(AE$2,1)+2,FALSE))</f>
        <v>#N/A</v>
      </c>
      <c r="AF45" s="38" t="e">
        <f>IF(VLOOKUP($A45,Table145[[thematic areas]:[indicator 6]],RIGHT(AF$2,1)+2,FALSE)=0,"",VLOOKUP($A45,Table145[[thematic areas]:[indicator 6]],RIGHT(AF$2,1)+2,FALSE))</f>
        <v>#N/A</v>
      </c>
      <c r="AG45" s="38"/>
      <c r="AH45" s="1">
        <f t="shared" si="3"/>
        <v>42</v>
      </c>
      <c r="AI45" s="1">
        <f t="shared" si="2"/>
        <v>42</v>
      </c>
      <c r="AJ45" s="34" t="e">
        <f>IF(VLOOKUP(B45,Table1[[indicators]:[area]],3,FALSE)=A45,1,2)</f>
        <v>#N/A</v>
      </c>
    </row>
    <row r="46" spans="1:36" s="1" customFormat="1" x14ac:dyDescent="0.25">
      <c r="A46" s="45"/>
      <c r="B46" s="31"/>
      <c r="C46" s="34"/>
      <c r="D46" s="34"/>
      <c r="E46" s="116"/>
      <c r="F46" s="116"/>
      <c r="G46" s="47" t="str">
        <f>IF(NAPHS_table[[#This Row],[Indicator]]="","",VLOOKUP(NAPHS_table[[#This Row],[Indicator]],Table1[[indicators]:[area]],2,FALSE)&amp;NAPHS_table[[#This Row],[activity '#2]]&amp;".")</f>
        <v/>
      </c>
      <c r="H46" s="31"/>
      <c r="I46" s="32"/>
      <c r="J46" s="34"/>
      <c r="K46" s="31"/>
      <c r="L46" s="31"/>
      <c r="M46" s="31"/>
      <c r="N46" s="31"/>
      <c r="O46" s="31" t="str">
        <f>IF(M46="","",
IF(N46="","",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6" s="35"/>
      <c r="Q46" s="35"/>
      <c r="R46" s="36"/>
      <c r="S46" s="31"/>
      <c r="T46" s="34"/>
      <c r="U46" s="34"/>
      <c r="V46" s="32"/>
      <c r="W46" s="31"/>
      <c r="X46" s="31"/>
      <c r="Y46" s="31"/>
      <c r="Z46" s="14">
        <f>_xlfn.IFNA(VLOOKUP(X46,reference_tables!$AE$2:$AF$6,2,FALSE),0%)</f>
        <v>0</v>
      </c>
      <c r="AA46" s="38" t="e">
        <f>IF(VLOOKUP($A46,Table145[[thematic areas]:[indicator 6]],RIGHT(AA$2,1)+2,FALSE)=0,"",VLOOKUP($A46,Table145[[thematic areas]:[indicator 6]],RIGHT(AA$2,1)+2,FALSE))</f>
        <v>#N/A</v>
      </c>
      <c r="AB46" s="38" t="e">
        <f>IF(VLOOKUP($A46,Table145[[thematic areas]:[indicator 6]],RIGHT(AB$2,1)+2,FALSE)=0,"",VLOOKUP($A46,Table145[[thematic areas]:[indicator 6]],RIGHT(AB$2,1)+2,FALSE))</f>
        <v>#N/A</v>
      </c>
      <c r="AC46" s="38" t="e">
        <f>IF(VLOOKUP($A46,Table145[[thematic areas]:[indicator 6]],RIGHT(AC$2,1)+2,FALSE)=0,"",VLOOKUP($A46,Table145[[thematic areas]:[indicator 6]],RIGHT(AC$2,1)+2,FALSE))</f>
        <v>#N/A</v>
      </c>
      <c r="AD46" s="38" t="e">
        <f>IF(VLOOKUP($A46,Table145[[thematic areas]:[indicator 6]],RIGHT(AD$2,1)+2,FALSE)=0,"",VLOOKUP($A46,Table145[[thematic areas]:[indicator 6]],RIGHT(AD$2,1)+2,FALSE))</f>
        <v>#N/A</v>
      </c>
      <c r="AE46" s="38" t="e">
        <f>IF(VLOOKUP($A46,Table145[[thematic areas]:[indicator 6]],RIGHT(AE$2,1)+2,FALSE)=0,"",VLOOKUP($A46,Table145[[thematic areas]:[indicator 6]],RIGHT(AE$2,1)+2,FALSE))</f>
        <v>#N/A</v>
      </c>
      <c r="AF46" s="38" t="e">
        <f>IF(VLOOKUP($A46,Table145[[thematic areas]:[indicator 6]],RIGHT(AF$2,1)+2,FALSE)=0,"",VLOOKUP($A46,Table145[[thematic areas]:[indicator 6]],RIGHT(AF$2,1)+2,FALSE))</f>
        <v>#N/A</v>
      </c>
      <c r="AG46" s="38"/>
      <c r="AH46" s="1">
        <f t="shared" si="3"/>
        <v>43</v>
      </c>
      <c r="AI46" s="1">
        <f t="shared" si="2"/>
        <v>43</v>
      </c>
      <c r="AJ46" s="34" t="e">
        <f>IF(VLOOKUP(B46,Table1[[indicators]:[area]],3,FALSE)=A46,1,2)</f>
        <v>#N/A</v>
      </c>
    </row>
    <row r="47" spans="1:36" s="1" customFormat="1" x14ac:dyDescent="0.25">
      <c r="A47" s="45"/>
      <c r="B47" s="31"/>
      <c r="C47" s="34"/>
      <c r="D47" s="34"/>
      <c r="E47" s="116"/>
      <c r="F47" s="116"/>
      <c r="G47" s="47" t="str">
        <f>IF(NAPHS_table[[#This Row],[Indicator]]="","",VLOOKUP(NAPHS_table[[#This Row],[Indicator]],Table1[[indicators]:[area]],2,FALSE)&amp;NAPHS_table[[#This Row],[activity '#2]]&amp;".")</f>
        <v/>
      </c>
      <c r="H47" s="31"/>
      <c r="I47" s="32"/>
      <c r="J47" s="34"/>
      <c r="K47" s="31"/>
      <c r="L47" s="31"/>
      <c r="M47" s="31"/>
      <c r="N47" s="31"/>
      <c r="O47" s="31" t="str">
        <f>IF(M47="","",
IF(N47="","",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7" s="35"/>
      <c r="Q47" s="35"/>
      <c r="R47" s="36"/>
      <c r="S47" s="31"/>
      <c r="T47" s="34"/>
      <c r="U47" s="34"/>
      <c r="V47" s="32"/>
      <c r="W47" s="31"/>
      <c r="X47" s="31"/>
      <c r="Y47" s="31"/>
      <c r="Z47" s="14">
        <f>_xlfn.IFNA(VLOOKUP(X47,reference_tables!$AE$2:$AF$6,2,FALSE),0%)</f>
        <v>0</v>
      </c>
      <c r="AA47" s="38" t="e">
        <f>IF(VLOOKUP($A47,Table145[[thematic areas]:[indicator 6]],RIGHT(AA$2,1)+2,FALSE)=0,"",VLOOKUP($A47,Table145[[thematic areas]:[indicator 6]],RIGHT(AA$2,1)+2,FALSE))</f>
        <v>#N/A</v>
      </c>
      <c r="AB47" s="38" t="e">
        <f>IF(VLOOKUP($A47,Table145[[thematic areas]:[indicator 6]],RIGHT(AB$2,1)+2,FALSE)=0,"",VLOOKUP($A47,Table145[[thematic areas]:[indicator 6]],RIGHT(AB$2,1)+2,FALSE))</f>
        <v>#N/A</v>
      </c>
      <c r="AC47" s="38" t="e">
        <f>IF(VLOOKUP($A47,Table145[[thematic areas]:[indicator 6]],RIGHT(AC$2,1)+2,FALSE)=0,"",VLOOKUP($A47,Table145[[thematic areas]:[indicator 6]],RIGHT(AC$2,1)+2,FALSE))</f>
        <v>#N/A</v>
      </c>
      <c r="AD47" s="38" t="e">
        <f>IF(VLOOKUP($A47,Table145[[thematic areas]:[indicator 6]],RIGHT(AD$2,1)+2,FALSE)=0,"",VLOOKUP($A47,Table145[[thematic areas]:[indicator 6]],RIGHT(AD$2,1)+2,FALSE))</f>
        <v>#N/A</v>
      </c>
      <c r="AE47" s="38" t="e">
        <f>IF(VLOOKUP($A47,Table145[[thematic areas]:[indicator 6]],RIGHT(AE$2,1)+2,FALSE)=0,"",VLOOKUP($A47,Table145[[thematic areas]:[indicator 6]],RIGHT(AE$2,1)+2,FALSE))</f>
        <v>#N/A</v>
      </c>
      <c r="AF47" s="38" t="e">
        <f>IF(VLOOKUP($A47,Table145[[thematic areas]:[indicator 6]],RIGHT(AF$2,1)+2,FALSE)=0,"",VLOOKUP($A47,Table145[[thematic areas]:[indicator 6]],RIGHT(AF$2,1)+2,FALSE))</f>
        <v>#N/A</v>
      </c>
      <c r="AG47" s="38"/>
      <c r="AH47" s="1">
        <f t="shared" si="3"/>
        <v>44</v>
      </c>
      <c r="AI47" s="1">
        <f t="shared" si="2"/>
        <v>44</v>
      </c>
      <c r="AJ47" s="34" t="e">
        <f>IF(VLOOKUP(B47,Table1[[indicators]:[area]],3,FALSE)=A47,1,2)</f>
        <v>#N/A</v>
      </c>
    </row>
    <row r="48" spans="1:36" s="1" customFormat="1" x14ac:dyDescent="0.25">
      <c r="A48" s="45"/>
      <c r="B48" s="31"/>
      <c r="C48" s="34"/>
      <c r="D48" s="34"/>
      <c r="E48" s="116"/>
      <c r="F48" s="116"/>
      <c r="G48" s="47" t="str">
        <f>IF(NAPHS_table[[#This Row],[Indicator]]="","",VLOOKUP(NAPHS_table[[#This Row],[Indicator]],Table1[[indicators]:[area]],2,FALSE)&amp;NAPHS_table[[#This Row],[activity '#2]]&amp;".")</f>
        <v/>
      </c>
      <c r="H48" s="31"/>
      <c r="I48" s="32"/>
      <c r="J48" s="34"/>
      <c r="K48" s="31"/>
      <c r="L48" s="31"/>
      <c r="M48" s="31"/>
      <c r="N48" s="31"/>
      <c r="O48" s="31" t="str">
        <f>IF(M48="","",
IF(N48="","",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8" s="35"/>
      <c r="Q48" s="35"/>
      <c r="R48" s="36"/>
      <c r="S48" s="31"/>
      <c r="T48" s="34"/>
      <c r="U48" s="34"/>
      <c r="V48" s="32"/>
      <c r="W48" s="31"/>
      <c r="X48" s="31"/>
      <c r="Y48" s="31"/>
      <c r="Z48" s="14">
        <f>_xlfn.IFNA(VLOOKUP(X48,reference_tables!$AE$2:$AF$6,2,FALSE),0%)</f>
        <v>0</v>
      </c>
      <c r="AA48" s="38" t="e">
        <f>IF(VLOOKUP($A48,Table145[[thematic areas]:[indicator 6]],RIGHT(AA$2,1)+2,FALSE)=0,"",VLOOKUP($A48,Table145[[thematic areas]:[indicator 6]],RIGHT(AA$2,1)+2,FALSE))</f>
        <v>#N/A</v>
      </c>
      <c r="AB48" s="38" t="e">
        <f>IF(VLOOKUP($A48,Table145[[thematic areas]:[indicator 6]],RIGHT(AB$2,1)+2,FALSE)=0,"",VLOOKUP($A48,Table145[[thematic areas]:[indicator 6]],RIGHT(AB$2,1)+2,FALSE))</f>
        <v>#N/A</v>
      </c>
      <c r="AC48" s="38" t="e">
        <f>IF(VLOOKUP($A48,Table145[[thematic areas]:[indicator 6]],RIGHT(AC$2,1)+2,FALSE)=0,"",VLOOKUP($A48,Table145[[thematic areas]:[indicator 6]],RIGHT(AC$2,1)+2,FALSE))</f>
        <v>#N/A</v>
      </c>
      <c r="AD48" s="38" t="e">
        <f>IF(VLOOKUP($A48,Table145[[thematic areas]:[indicator 6]],RIGHT(AD$2,1)+2,FALSE)=0,"",VLOOKUP($A48,Table145[[thematic areas]:[indicator 6]],RIGHT(AD$2,1)+2,FALSE))</f>
        <v>#N/A</v>
      </c>
      <c r="AE48" s="38" t="e">
        <f>IF(VLOOKUP($A48,Table145[[thematic areas]:[indicator 6]],RIGHT(AE$2,1)+2,FALSE)=0,"",VLOOKUP($A48,Table145[[thematic areas]:[indicator 6]],RIGHT(AE$2,1)+2,FALSE))</f>
        <v>#N/A</v>
      </c>
      <c r="AF48" s="38" t="e">
        <f>IF(VLOOKUP($A48,Table145[[thematic areas]:[indicator 6]],RIGHT(AF$2,1)+2,FALSE)=0,"",VLOOKUP($A48,Table145[[thematic areas]:[indicator 6]],RIGHT(AF$2,1)+2,FALSE))</f>
        <v>#N/A</v>
      </c>
      <c r="AG48" s="38"/>
      <c r="AH48" s="1">
        <f t="shared" si="3"/>
        <v>45</v>
      </c>
      <c r="AI48" s="1">
        <f t="shared" si="2"/>
        <v>45</v>
      </c>
      <c r="AJ48" s="34" t="e">
        <f>IF(VLOOKUP(B48,Table1[[indicators]:[area]],3,FALSE)=A48,1,2)</f>
        <v>#N/A</v>
      </c>
    </row>
    <row r="49" spans="1:36" s="1" customFormat="1" x14ac:dyDescent="0.25">
      <c r="A49" s="45"/>
      <c r="B49" s="31"/>
      <c r="C49" s="34"/>
      <c r="D49" s="34"/>
      <c r="E49" s="116"/>
      <c r="F49" s="116"/>
      <c r="G49" s="47" t="str">
        <f>IF(NAPHS_table[[#This Row],[Indicator]]="","",VLOOKUP(NAPHS_table[[#This Row],[Indicator]],Table1[[indicators]:[area]],2,FALSE)&amp;NAPHS_table[[#This Row],[activity '#2]]&amp;".")</f>
        <v/>
      </c>
      <c r="H49" s="31"/>
      <c r="I49" s="32"/>
      <c r="J49" s="34"/>
      <c r="K49" s="31"/>
      <c r="L49" s="31"/>
      <c r="M49" s="31"/>
      <c r="N49" s="31"/>
      <c r="O49" s="31" t="str">
        <f>IF(M49="","",
IF(N49="","",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49" s="35"/>
      <c r="Q49" s="35"/>
      <c r="R49" s="36"/>
      <c r="S49" s="31"/>
      <c r="T49" s="34"/>
      <c r="U49" s="34"/>
      <c r="V49" s="32"/>
      <c r="W49" s="31"/>
      <c r="X49" s="31"/>
      <c r="Y49" s="31"/>
      <c r="Z49" s="14">
        <f>_xlfn.IFNA(VLOOKUP(X49,reference_tables!$AE$2:$AF$6,2,FALSE),0%)</f>
        <v>0</v>
      </c>
      <c r="AA49" s="38" t="e">
        <f>IF(VLOOKUP($A49,Table145[[thematic areas]:[indicator 6]],RIGHT(AA$2,1)+2,FALSE)=0,"",VLOOKUP($A49,Table145[[thematic areas]:[indicator 6]],RIGHT(AA$2,1)+2,FALSE))</f>
        <v>#N/A</v>
      </c>
      <c r="AB49" s="38" t="e">
        <f>IF(VLOOKUP($A49,Table145[[thematic areas]:[indicator 6]],RIGHT(AB$2,1)+2,FALSE)=0,"",VLOOKUP($A49,Table145[[thematic areas]:[indicator 6]],RIGHT(AB$2,1)+2,FALSE))</f>
        <v>#N/A</v>
      </c>
      <c r="AC49" s="38" t="e">
        <f>IF(VLOOKUP($A49,Table145[[thematic areas]:[indicator 6]],RIGHT(AC$2,1)+2,FALSE)=0,"",VLOOKUP($A49,Table145[[thematic areas]:[indicator 6]],RIGHT(AC$2,1)+2,FALSE))</f>
        <v>#N/A</v>
      </c>
      <c r="AD49" s="38" t="e">
        <f>IF(VLOOKUP($A49,Table145[[thematic areas]:[indicator 6]],RIGHT(AD$2,1)+2,FALSE)=0,"",VLOOKUP($A49,Table145[[thematic areas]:[indicator 6]],RIGHT(AD$2,1)+2,FALSE))</f>
        <v>#N/A</v>
      </c>
      <c r="AE49" s="38" t="e">
        <f>IF(VLOOKUP($A49,Table145[[thematic areas]:[indicator 6]],RIGHT(AE$2,1)+2,FALSE)=0,"",VLOOKUP($A49,Table145[[thematic areas]:[indicator 6]],RIGHT(AE$2,1)+2,FALSE))</f>
        <v>#N/A</v>
      </c>
      <c r="AF49" s="38" t="e">
        <f>IF(VLOOKUP($A49,Table145[[thematic areas]:[indicator 6]],RIGHT(AF$2,1)+2,FALSE)=0,"",VLOOKUP($A49,Table145[[thematic areas]:[indicator 6]],RIGHT(AF$2,1)+2,FALSE))</f>
        <v>#N/A</v>
      </c>
      <c r="AG49" s="38"/>
      <c r="AH49" s="1">
        <f t="shared" si="3"/>
        <v>46</v>
      </c>
      <c r="AI49" s="1">
        <f t="shared" si="2"/>
        <v>46</v>
      </c>
      <c r="AJ49" s="34" t="e">
        <f>IF(VLOOKUP(B49,Table1[[indicators]:[area]],3,FALSE)=A49,1,2)</f>
        <v>#N/A</v>
      </c>
    </row>
    <row r="50" spans="1:36" s="1" customFormat="1" x14ac:dyDescent="0.25">
      <c r="A50" s="45"/>
      <c r="B50" s="31"/>
      <c r="C50" s="34"/>
      <c r="D50" s="34"/>
      <c r="E50" s="116"/>
      <c r="F50" s="116"/>
      <c r="G50" s="47" t="str">
        <f>IF(NAPHS_table[[#This Row],[Indicator]]="","",VLOOKUP(NAPHS_table[[#This Row],[Indicator]],Table1[[indicators]:[area]],2,FALSE)&amp;NAPHS_table[[#This Row],[activity '#2]]&amp;".")</f>
        <v/>
      </c>
      <c r="H50" s="31"/>
      <c r="I50" s="32"/>
      <c r="J50" s="34"/>
      <c r="K50" s="31"/>
      <c r="L50" s="31"/>
      <c r="M50" s="31"/>
      <c r="N50" s="31"/>
      <c r="O50" s="31" t="str">
        <f>IF(M50="","",
IF(N50="","",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0" s="35"/>
      <c r="Q50" s="35"/>
      <c r="R50" s="36"/>
      <c r="S50" s="31"/>
      <c r="T50" s="34"/>
      <c r="U50" s="34"/>
      <c r="V50" s="32"/>
      <c r="W50" s="31"/>
      <c r="X50" s="31"/>
      <c r="Y50" s="31"/>
      <c r="Z50" s="14">
        <f>_xlfn.IFNA(VLOOKUP(X50,reference_tables!$AE$2:$AF$6,2,FALSE),0%)</f>
        <v>0</v>
      </c>
      <c r="AA50" s="38" t="e">
        <f>IF(VLOOKUP($A50,Table145[[thematic areas]:[indicator 6]],RIGHT(AA$2,1)+2,FALSE)=0,"",VLOOKUP($A50,Table145[[thematic areas]:[indicator 6]],RIGHT(AA$2,1)+2,FALSE))</f>
        <v>#N/A</v>
      </c>
      <c r="AB50" s="38" t="e">
        <f>IF(VLOOKUP($A50,Table145[[thematic areas]:[indicator 6]],RIGHT(AB$2,1)+2,FALSE)=0,"",VLOOKUP($A50,Table145[[thematic areas]:[indicator 6]],RIGHT(AB$2,1)+2,FALSE))</f>
        <v>#N/A</v>
      </c>
      <c r="AC50" s="38" t="e">
        <f>IF(VLOOKUP($A50,Table145[[thematic areas]:[indicator 6]],RIGHT(AC$2,1)+2,FALSE)=0,"",VLOOKUP($A50,Table145[[thematic areas]:[indicator 6]],RIGHT(AC$2,1)+2,FALSE))</f>
        <v>#N/A</v>
      </c>
      <c r="AD50" s="38" t="e">
        <f>IF(VLOOKUP($A50,Table145[[thematic areas]:[indicator 6]],RIGHT(AD$2,1)+2,FALSE)=0,"",VLOOKUP($A50,Table145[[thematic areas]:[indicator 6]],RIGHT(AD$2,1)+2,FALSE))</f>
        <v>#N/A</v>
      </c>
      <c r="AE50" s="38" t="e">
        <f>IF(VLOOKUP($A50,Table145[[thematic areas]:[indicator 6]],RIGHT(AE$2,1)+2,FALSE)=0,"",VLOOKUP($A50,Table145[[thematic areas]:[indicator 6]],RIGHT(AE$2,1)+2,FALSE))</f>
        <v>#N/A</v>
      </c>
      <c r="AF50" s="38" t="e">
        <f>IF(VLOOKUP($A50,Table145[[thematic areas]:[indicator 6]],RIGHT(AF$2,1)+2,FALSE)=0,"",VLOOKUP($A50,Table145[[thematic areas]:[indicator 6]],RIGHT(AF$2,1)+2,FALSE))</f>
        <v>#N/A</v>
      </c>
      <c r="AG50" s="38"/>
      <c r="AH50" s="1">
        <f t="shared" si="3"/>
        <v>47</v>
      </c>
      <c r="AI50" s="1">
        <f t="shared" si="2"/>
        <v>47</v>
      </c>
      <c r="AJ50" s="34" t="e">
        <f>IF(VLOOKUP(B50,Table1[[indicators]:[area]],3,FALSE)=A50,1,2)</f>
        <v>#N/A</v>
      </c>
    </row>
    <row r="51" spans="1:36" s="1" customFormat="1" x14ac:dyDescent="0.25">
      <c r="A51" s="45"/>
      <c r="B51" s="31"/>
      <c r="C51" s="34"/>
      <c r="D51" s="34"/>
      <c r="E51" s="116"/>
      <c r="F51" s="116"/>
      <c r="G51" s="47" t="str">
        <f>IF(NAPHS_table[[#This Row],[Indicator]]="","",VLOOKUP(NAPHS_table[[#This Row],[Indicator]],Table1[[indicators]:[area]],2,FALSE)&amp;NAPHS_table[[#This Row],[activity '#2]]&amp;".")</f>
        <v/>
      </c>
      <c r="H51" s="31"/>
      <c r="I51" s="32"/>
      <c r="J51" s="34"/>
      <c r="K51" s="31"/>
      <c r="L51" s="31"/>
      <c r="M51" s="31"/>
      <c r="N51" s="31"/>
      <c r="O51" s="31" t="str">
        <f>IF(M51="","",
IF(N51="","",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1" s="35"/>
      <c r="Q51" s="35"/>
      <c r="R51" s="36"/>
      <c r="S51" s="31"/>
      <c r="T51" s="34"/>
      <c r="U51" s="34"/>
      <c r="V51" s="32"/>
      <c r="W51" s="31"/>
      <c r="X51" s="31"/>
      <c r="Y51" s="31"/>
      <c r="Z51" s="14">
        <f>_xlfn.IFNA(VLOOKUP(X51,reference_tables!$AE$2:$AF$6,2,FALSE),0%)</f>
        <v>0</v>
      </c>
      <c r="AA51" s="38" t="e">
        <f>IF(VLOOKUP($A51,Table145[[thematic areas]:[indicator 6]],RIGHT(AA$2,1)+2,FALSE)=0,"",VLOOKUP($A51,Table145[[thematic areas]:[indicator 6]],RIGHT(AA$2,1)+2,FALSE))</f>
        <v>#N/A</v>
      </c>
      <c r="AB51" s="38" t="e">
        <f>IF(VLOOKUP($A51,Table145[[thematic areas]:[indicator 6]],RIGHT(AB$2,1)+2,FALSE)=0,"",VLOOKUP($A51,Table145[[thematic areas]:[indicator 6]],RIGHT(AB$2,1)+2,FALSE))</f>
        <v>#N/A</v>
      </c>
      <c r="AC51" s="38" t="e">
        <f>IF(VLOOKUP($A51,Table145[[thematic areas]:[indicator 6]],RIGHT(AC$2,1)+2,FALSE)=0,"",VLOOKUP($A51,Table145[[thematic areas]:[indicator 6]],RIGHT(AC$2,1)+2,FALSE))</f>
        <v>#N/A</v>
      </c>
      <c r="AD51" s="38" t="e">
        <f>IF(VLOOKUP($A51,Table145[[thematic areas]:[indicator 6]],RIGHT(AD$2,1)+2,FALSE)=0,"",VLOOKUP($A51,Table145[[thematic areas]:[indicator 6]],RIGHT(AD$2,1)+2,FALSE))</f>
        <v>#N/A</v>
      </c>
      <c r="AE51" s="38" t="e">
        <f>IF(VLOOKUP($A51,Table145[[thematic areas]:[indicator 6]],RIGHT(AE$2,1)+2,FALSE)=0,"",VLOOKUP($A51,Table145[[thematic areas]:[indicator 6]],RIGHT(AE$2,1)+2,FALSE))</f>
        <v>#N/A</v>
      </c>
      <c r="AF51" s="38" t="e">
        <f>IF(VLOOKUP($A51,Table145[[thematic areas]:[indicator 6]],RIGHT(AF$2,1)+2,FALSE)=0,"",VLOOKUP($A51,Table145[[thematic areas]:[indicator 6]],RIGHT(AF$2,1)+2,FALSE))</f>
        <v>#N/A</v>
      </c>
      <c r="AG51" s="38"/>
      <c r="AH51" s="1">
        <f t="shared" si="3"/>
        <v>48</v>
      </c>
      <c r="AI51" s="1">
        <f t="shared" si="2"/>
        <v>48</v>
      </c>
      <c r="AJ51" s="34" t="e">
        <f>IF(VLOOKUP(B51,Table1[[indicators]:[area]],3,FALSE)=A51,1,2)</f>
        <v>#N/A</v>
      </c>
    </row>
    <row r="52" spans="1:36" s="1" customFormat="1" x14ac:dyDescent="0.25">
      <c r="A52" s="45"/>
      <c r="B52" s="31"/>
      <c r="C52" s="34"/>
      <c r="D52" s="34"/>
      <c r="E52" s="116"/>
      <c r="F52" s="116"/>
      <c r="G52" s="47" t="str">
        <f>IF(NAPHS_table[[#This Row],[Indicator]]="","",VLOOKUP(NAPHS_table[[#This Row],[Indicator]],Table1[[indicators]:[area]],2,FALSE)&amp;NAPHS_table[[#This Row],[activity '#2]]&amp;".")</f>
        <v/>
      </c>
      <c r="H52" s="31"/>
      <c r="I52" s="32"/>
      <c r="J52" s="34"/>
      <c r="K52" s="31"/>
      <c r="L52" s="31"/>
      <c r="M52" s="31"/>
      <c r="N52" s="31"/>
      <c r="O52" s="31" t="str">
        <f>IF(M52="","",
IF(N52="","",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2" s="35"/>
      <c r="Q52" s="35"/>
      <c r="R52" s="36"/>
      <c r="S52" s="31"/>
      <c r="T52" s="34"/>
      <c r="U52" s="34"/>
      <c r="V52" s="32"/>
      <c r="W52" s="31"/>
      <c r="X52" s="31"/>
      <c r="Y52" s="31"/>
      <c r="Z52" s="14">
        <f>_xlfn.IFNA(VLOOKUP(X52,reference_tables!$AE$2:$AF$6,2,FALSE),0%)</f>
        <v>0</v>
      </c>
      <c r="AA52" s="38" t="e">
        <f>IF(VLOOKUP($A52,Table145[[thematic areas]:[indicator 6]],RIGHT(AA$2,1)+2,FALSE)=0,"",VLOOKUP($A52,Table145[[thematic areas]:[indicator 6]],RIGHT(AA$2,1)+2,FALSE))</f>
        <v>#N/A</v>
      </c>
      <c r="AB52" s="38" t="e">
        <f>IF(VLOOKUP($A52,Table145[[thematic areas]:[indicator 6]],RIGHT(AB$2,1)+2,FALSE)=0,"",VLOOKUP($A52,Table145[[thematic areas]:[indicator 6]],RIGHT(AB$2,1)+2,FALSE))</f>
        <v>#N/A</v>
      </c>
      <c r="AC52" s="38" t="e">
        <f>IF(VLOOKUP($A52,Table145[[thematic areas]:[indicator 6]],RIGHT(AC$2,1)+2,FALSE)=0,"",VLOOKUP($A52,Table145[[thematic areas]:[indicator 6]],RIGHT(AC$2,1)+2,FALSE))</f>
        <v>#N/A</v>
      </c>
      <c r="AD52" s="38" t="e">
        <f>IF(VLOOKUP($A52,Table145[[thematic areas]:[indicator 6]],RIGHT(AD$2,1)+2,FALSE)=0,"",VLOOKUP($A52,Table145[[thematic areas]:[indicator 6]],RIGHT(AD$2,1)+2,FALSE))</f>
        <v>#N/A</v>
      </c>
      <c r="AE52" s="38" t="e">
        <f>IF(VLOOKUP($A52,Table145[[thematic areas]:[indicator 6]],RIGHT(AE$2,1)+2,FALSE)=0,"",VLOOKUP($A52,Table145[[thematic areas]:[indicator 6]],RIGHT(AE$2,1)+2,FALSE))</f>
        <v>#N/A</v>
      </c>
      <c r="AF52" s="38" t="e">
        <f>IF(VLOOKUP($A52,Table145[[thematic areas]:[indicator 6]],RIGHT(AF$2,1)+2,FALSE)=0,"",VLOOKUP($A52,Table145[[thematic areas]:[indicator 6]],RIGHT(AF$2,1)+2,FALSE))</f>
        <v>#N/A</v>
      </c>
      <c r="AG52" s="38"/>
      <c r="AH52" s="1">
        <f t="shared" si="3"/>
        <v>49</v>
      </c>
      <c r="AI52" s="1">
        <f t="shared" si="2"/>
        <v>49</v>
      </c>
      <c r="AJ52" s="34" t="e">
        <f>IF(VLOOKUP(B52,Table1[[indicators]:[area]],3,FALSE)=A52,1,2)</f>
        <v>#N/A</v>
      </c>
    </row>
    <row r="53" spans="1:36" s="1" customFormat="1" x14ac:dyDescent="0.25">
      <c r="A53" s="45"/>
      <c r="B53" s="31"/>
      <c r="C53" s="34"/>
      <c r="D53" s="34"/>
      <c r="E53" s="116"/>
      <c r="F53" s="116"/>
      <c r="G53" s="47" t="str">
        <f>IF(NAPHS_table[[#This Row],[Indicator]]="","",VLOOKUP(NAPHS_table[[#This Row],[Indicator]],Table1[[indicators]:[area]],2,FALSE)&amp;NAPHS_table[[#This Row],[activity '#2]]&amp;".")</f>
        <v/>
      </c>
      <c r="H53" s="31"/>
      <c r="I53" s="32"/>
      <c r="J53" s="34"/>
      <c r="K53" s="31"/>
      <c r="L53" s="31"/>
      <c r="M53" s="31"/>
      <c r="N53" s="31"/>
      <c r="O53" s="31" t="str">
        <f>IF(M53="","",
IF(N53="","",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3" s="35"/>
      <c r="Q53" s="35"/>
      <c r="R53" s="36"/>
      <c r="S53" s="31"/>
      <c r="T53" s="34"/>
      <c r="U53" s="34"/>
      <c r="V53" s="32"/>
      <c r="W53" s="31"/>
      <c r="X53" s="31"/>
      <c r="Y53" s="31"/>
      <c r="Z53" s="14">
        <f>_xlfn.IFNA(VLOOKUP(X53,reference_tables!$AE$2:$AF$6,2,FALSE),0%)</f>
        <v>0</v>
      </c>
      <c r="AA53" s="38" t="e">
        <f>IF(VLOOKUP($A53,Table145[[thematic areas]:[indicator 6]],RIGHT(AA$2,1)+2,FALSE)=0,"",VLOOKUP($A53,Table145[[thematic areas]:[indicator 6]],RIGHT(AA$2,1)+2,FALSE))</f>
        <v>#N/A</v>
      </c>
      <c r="AB53" s="38" t="e">
        <f>IF(VLOOKUP($A53,Table145[[thematic areas]:[indicator 6]],RIGHT(AB$2,1)+2,FALSE)=0,"",VLOOKUP($A53,Table145[[thematic areas]:[indicator 6]],RIGHT(AB$2,1)+2,FALSE))</f>
        <v>#N/A</v>
      </c>
      <c r="AC53" s="38" t="e">
        <f>IF(VLOOKUP($A53,Table145[[thematic areas]:[indicator 6]],RIGHT(AC$2,1)+2,FALSE)=0,"",VLOOKUP($A53,Table145[[thematic areas]:[indicator 6]],RIGHT(AC$2,1)+2,FALSE))</f>
        <v>#N/A</v>
      </c>
      <c r="AD53" s="38" t="e">
        <f>IF(VLOOKUP($A53,Table145[[thematic areas]:[indicator 6]],RIGHT(AD$2,1)+2,FALSE)=0,"",VLOOKUP($A53,Table145[[thematic areas]:[indicator 6]],RIGHT(AD$2,1)+2,FALSE))</f>
        <v>#N/A</v>
      </c>
      <c r="AE53" s="38" t="e">
        <f>IF(VLOOKUP($A53,Table145[[thematic areas]:[indicator 6]],RIGHT(AE$2,1)+2,FALSE)=0,"",VLOOKUP($A53,Table145[[thematic areas]:[indicator 6]],RIGHT(AE$2,1)+2,FALSE))</f>
        <v>#N/A</v>
      </c>
      <c r="AF53" s="38" t="e">
        <f>IF(VLOOKUP($A53,Table145[[thematic areas]:[indicator 6]],RIGHT(AF$2,1)+2,FALSE)=0,"",VLOOKUP($A53,Table145[[thematic areas]:[indicator 6]],RIGHT(AF$2,1)+2,FALSE))</f>
        <v>#N/A</v>
      </c>
      <c r="AG53" s="38"/>
      <c r="AH53" s="1">
        <f t="shared" si="3"/>
        <v>50</v>
      </c>
      <c r="AI53" s="1">
        <f t="shared" si="2"/>
        <v>50</v>
      </c>
      <c r="AJ53" s="34" t="e">
        <f>IF(VLOOKUP(B53,Table1[[indicators]:[area]],3,FALSE)=A53,1,2)</f>
        <v>#N/A</v>
      </c>
    </row>
    <row r="54" spans="1:36" s="1" customFormat="1" x14ac:dyDescent="0.25">
      <c r="A54" s="45"/>
      <c r="B54" s="31"/>
      <c r="C54" s="34"/>
      <c r="D54" s="34"/>
      <c r="E54" s="116"/>
      <c r="F54" s="116"/>
      <c r="G54" s="47" t="str">
        <f>IF(NAPHS_table[[#This Row],[Indicator]]="","",VLOOKUP(NAPHS_table[[#This Row],[Indicator]],Table1[[indicators]:[area]],2,FALSE)&amp;NAPHS_table[[#This Row],[activity '#2]]&amp;".")</f>
        <v/>
      </c>
      <c r="H54" s="31"/>
      <c r="I54" s="32"/>
      <c r="J54" s="34"/>
      <c r="K54" s="31"/>
      <c r="L54" s="31"/>
      <c r="M54" s="31"/>
      <c r="N54" s="31"/>
      <c r="O54" s="31" t="str">
        <f>IF(M54="","",
IF(N54="","",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4" s="35"/>
      <c r="Q54" s="35"/>
      <c r="R54" s="36"/>
      <c r="S54" s="31"/>
      <c r="T54" s="34"/>
      <c r="U54" s="34"/>
      <c r="V54" s="32"/>
      <c r="W54" s="31"/>
      <c r="X54" s="31"/>
      <c r="Y54" s="31"/>
      <c r="Z54" s="14">
        <f>_xlfn.IFNA(VLOOKUP(X54,reference_tables!$AE$2:$AF$6,2,FALSE),0%)</f>
        <v>0</v>
      </c>
      <c r="AA54" s="38" t="e">
        <f>IF(VLOOKUP($A54,Table145[[thematic areas]:[indicator 6]],RIGHT(AA$2,1)+2,FALSE)=0,"",VLOOKUP($A54,Table145[[thematic areas]:[indicator 6]],RIGHT(AA$2,1)+2,FALSE))</f>
        <v>#N/A</v>
      </c>
      <c r="AB54" s="38" t="e">
        <f>IF(VLOOKUP($A54,Table145[[thematic areas]:[indicator 6]],RIGHT(AB$2,1)+2,FALSE)=0,"",VLOOKUP($A54,Table145[[thematic areas]:[indicator 6]],RIGHT(AB$2,1)+2,FALSE))</f>
        <v>#N/A</v>
      </c>
      <c r="AC54" s="38" t="e">
        <f>IF(VLOOKUP($A54,Table145[[thematic areas]:[indicator 6]],RIGHT(AC$2,1)+2,FALSE)=0,"",VLOOKUP($A54,Table145[[thematic areas]:[indicator 6]],RIGHT(AC$2,1)+2,FALSE))</f>
        <v>#N/A</v>
      </c>
      <c r="AD54" s="38" t="e">
        <f>IF(VLOOKUP($A54,Table145[[thematic areas]:[indicator 6]],RIGHT(AD$2,1)+2,FALSE)=0,"",VLOOKUP($A54,Table145[[thematic areas]:[indicator 6]],RIGHT(AD$2,1)+2,FALSE))</f>
        <v>#N/A</v>
      </c>
      <c r="AE54" s="38" t="e">
        <f>IF(VLOOKUP($A54,Table145[[thematic areas]:[indicator 6]],RIGHT(AE$2,1)+2,FALSE)=0,"",VLOOKUP($A54,Table145[[thematic areas]:[indicator 6]],RIGHT(AE$2,1)+2,FALSE))</f>
        <v>#N/A</v>
      </c>
      <c r="AF54" s="38" t="e">
        <f>IF(VLOOKUP($A54,Table145[[thematic areas]:[indicator 6]],RIGHT(AF$2,1)+2,FALSE)=0,"",VLOOKUP($A54,Table145[[thematic areas]:[indicator 6]],RIGHT(AF$2,1)+2,FALSE))</f>
        <v>#N/A</v>
      </c>
      <c r="AG54" s="38"/>
      <c r="AH54" s="1">
        <f t="shared" si="3"/>
        <v>51</v>
      </c>
      <c r="AI54" s="1">
        <f t="shared" si="2"/>
        <v>51</v>
      </c>
      <c r="AJ54" s="34" t="e">
        <f>IF(VLOOKUP(B54,Table1[[indicators]:[area]],3,FALSE)=A54,1,2)</f>
        <v>#N/A</v>
      </c>
    </row>
    <row r="55" spans="1:36" s="1" customFormat="1" x14ac:dyDescent="0.25">
      <c r="A55" s="45"/>
      <c r="B55" s="31"/>
      <c r="C55" s="34"/>
      <c r="D55" s="34"/>
      <c r="E55" s="116"/>
      <c r="F55" s="116"/>
      <c r="G55" s="47" t="str">
        <f>IF(NAPHS_table[[#This Row],[Indicator]]="","",VLOOKUP(NAPHS_table[[#This Row],[Indicator]],Table1[[indicators]:[area]],2,FALSE)&amp;NAPHS_table[[#This Row],[activity '#2]]&amp;".")</f>
        <v/>
      </c>
      <c r="H55" s="31"/>
      <c r="I55" s="32"/>
      <c r="J55" s="34"/>
      <c r="K55" s="31"/>
      <c r="L55" s="31"/>
      <c r="M55" s="31"/>
      <c r="N55" s="31"/>
      <c r="O55" s="31" t="str">
        <f>IF(M55="","",
IF(N55="","",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5" s="35"/>
      <c r="Q55" s="35"/>
      <c r="R55" s="36"/>
      <c r="S55" s="31"/>
      <c r="T55" s="34"/>
      <c r="U55" s="34"/>
      <c r="V55" s="32"/>
      <c r="W55" s="31"/>
      <c r="X55" s="31"/>
      <c r="Y55" s="31"/>
      <c r="Z55" s="14">
        <f>_xlfn.IFNA(VLOOKUP(X55,reference_tables!$AE$2:$AF$6,2,FALSE),0%)</f>
        <v>0</v>
      </c>
      <c r="AA55" s="38" t="e">
        <f>IF(VLOOKUP($A55,Table145[[thematic areas]:[indicator 6]],RIGHT(AA$2,1)+2,FALSE)=0,"",VLOOKUP($A55,Table145[[thematic areas]:[indicator 6]],RIGHT(AA$2,1)+2,FALSE))</f>
        <v>#N/A</v>
      </c>
      <c r="AB55" s="38" t="e">
        <f>IF(VLOOKUP($A55,Table145[[thematic areas]:[indicator 6]],RIGHT(AB$2,1)+2,FALSE)=0,"",VLOOKUP($A55,Table145[[thematic areas]:[indicator 6]],RIGHT(AB$2,1)+2,FALSE))</f>
        <v>#N/A</v>
      </c>
      <c r="AC55" s="38" t="e">
        <f>IF(VLOOKUP($A55,Table145[[thematic areas]:[indicator 6]],RIGHT(AC$2,1)+2,FALSE)=0,"",VLOOKUP($A55,Table145[[thematic areas]:[indicator 6]],RIGHT(AC$2,1)+2,FALSE))</f>
        <v>#N/A</v>
      </c>
      <c r="AD55" s="38" t="e">
        <f>IF(VLOOKUP($A55,Table145[[thematic areas]:[indicator 6]],RIGHT(AD$2,1)+2,FALSE)=0,"",VLOOKUP($A55,Table145[[thematic areas]:[indicator 6]],RIGHT(AD$2,1)+2,FALSE))</f>
        <v>#N/A</v>
      </c>
      <c r="AE55" s="38" t="e">
        <f>IF(VLOOKUP($A55,Table145[[thematic areas]:[indicator 6]],RIGHT(AE$2,1)+2,FALSE)=0,"",VLOOKUP($A55,Table145[[thematic areas]:[indicator 6]],RIGHT(AE$2,1)+2,FALSE))</f>
        <v>#N/A</v>
      </c>
      <c r="AF55" s="38" t="e">
        <f>IF(VLOOKUP($A55,Table145[[thematic areas]:[indicator 6]],RIGHT(AF$2,1)+2,FALSE)=0,"",VLOOKUP($A55,Table145[[thematic areas]:[indicator 6]],RIGHT(AF$2,1)+2,FALSE))</f>
        <v>#N/A</v>
      </c>
      <c r="AG55" s="38"/>
      <c r="AH55" s="1">
        <f t="shared" si="3"/>
        <v>52</v>
      </c>
      <c r="AI55" s="1">
        <f t="shared" si="2"/>
        <v>52</v>
      </c>
      <c r="AJ55" s="34" t="e">
        <f>IF(VLOOKUP(B55,Table1[[indicators]:[area]],3,FALSE)=A55,1,2)</f>
        <v>#N/A</v>
      </c>
    </row>
    <row r="56" spans="1:36" s="1" customFormat="1" x14ac:dyDescent="0.25">
      <c r="A56" s="45"/>
      <c r="B56" s="31"/>
      <c r="C56" s="34"/>
      <c r="D56" s="34"/>
      <c r="E56" s="116"/>
      <c r="F56" s="116"/>
      <c r="G56" s="47" t="str">
        <f>IF(NAPHS_table[[#This Row],[Indicator]]="","",VLOOKUP(NAPHS_table[[#This Row],[Indicator]],Table1[[indicators]:[area]],2,FALSE)&amp;NAPHS_table[[#This Row],[activity '#2]]&amp;".")</f>
        <v/>
      </c>
      <c r="H56" s="31"/>
      <c r="I56" s="32"/>
      <c r="J56" s="34"/>
      <c r="K56" s="31"/>
      <c r="L56" s="31"/>
      <c r="M56" s="31"/>
      <c r="N56" s="31"/>
      <c r="O56" s="31" t="str">
        <f>IF(M56="","",
IF(N56="","",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6" s="35"/>
      <c r="Q56" s="35"/>
      <c r="R56" s="36"/>
      <c r="S56" s="31"/>
      <c r="T56" s="34"/>
      <c r="U56" s="34"/>
      <c r="V56" s="32"/>
      <c r="W56" s="31"/>
      <c r="X56" s="31"/>
      <c r="Y56" s="31"/>
      <c r="Z56" s="14">
        <f>_xlfn.IFNA(VLOOKUP(X56,reference_tables!$AE$2:$AF$6,2,FALSE),0%)</f>
        <v>0</v>
      </c>
      <c r="AA56" s="38" t="e">
        <f>IF(VLOOKUP($A56,Table145[[thematic areas]:[indicator 6]],RIGHT(AA$2,1)+2,FALSE)=0,"",VLOOKUP($A56,Table145[[thematic areas]:[indicator 6]],RIGHT(AA$2,1)+2,FALSE))</f>
        <v>#N/A</v>
      </c>
      <c r="AB56" s="38" t="e">
        <f>IF(VLOOKUP($A56,Table145[[thematic areas]:[indicator 6]],RIGHT(AB$2,1)+2,FALSE)=0,"",VLOOKUP($A56,Table145[[thematic areas]:[indicator 6]],RIGHT(AB$2,1)+2,FALSE))</f>
        <v>#N/A</v>
      </c>
      <c r="AC56" s="38" t="e">
        <f>IF(VLOOKUP($A56,Table145[[thematic areas]:[indicator 6]],RIGHT(AC$2,1)+2,FALSE)=0,"",VLOOKUP($A56,Table145[[thematic areas]:[indicator 6]],RIGHT(AC$2,1)+2,FALSE))</f>
        <v>#N/A</v>
      </c>
      <c r="AD56" s="38" t="e">
        <f>IF(VLOOKUP($A56,Table145[[thematic areas]:[indicator 6]],RIGHT(AD$2,1)+2,FALSE)=0,"",VLOOKUP($A56,Table145[[thematic areas]:[indicator 6]],RIGHT(AD$2,1)+2,FALSE))</f>
        <v>#N/A</v>
      </c>
      <c r="AE56" s="38" t="e">
        <f>IF(VLOOKUP($A56,Table145[[thematic areas]:[indicator 6]],RIGHT(AE$2,1)+2,FALSE)=0,"",VLOOKUP($A56,Table145[[thematic areas]:[indicator 6]],RIGHT(AE$2,1)+2,FALSE))</f>
        <v>#N/A</v>
      </c>
      <c r="AF56" s="38" t="e">
        <f>IF(VLOOKUP($A56,Table145[[thematic areas]:[indicator 6]],RIGHT(AF$2,1)+2,FALSE)=0,"",VLOOKUP($A56,Table145[[thematic areas]:[indicator 6]],RIGHT(AF$2,1)+2,FALSE))</f>
        <v>#N/A</v>
      </c>
      <c r="AG56" s="38"/>
      <c r="AH56" s="1">
        <f t="shared" si="3"/>
        <v>53</v>
      </c>
      <c r="AI56" s="1">
        <f t="shared" si="2"/>
        <v>53</v>
      </c>
      <c r="AJ56" s="34" t="e">
        <f>IF(VLOOKUP(B56,Table1[[indicators]:[area]],3,FALSE)=A56,1,2)</f>
        <v>#N/A</v>
      </c>
    </row>
    <row r="57" spans="1:36" s="1" customFormat="1" x14ac:dyDescent="0.25">
      <c r="A57" s="45"/>
      <c r="B57" s="31"/>
      <c r="C57" s="34"/>
      <c r="D57" s="34"/>
      <c r="E57" s="116"/>
      <c r="F57" s="116"/>
      <c r="G57" s="47" t="str">
        <f>IF(NAPHS_table[[#This Row],[Indicator]]="","",VLOOKUP(NAPHS_table[[#This Row],[Indicator]],Table1[[indicators]:[area]],2,FALSE)&amp;NAPHS_table[[#This Row],[activity '#2]]&amp;".")</f>
        <v/>
      </c>
      <c r="H57" s="31"/>
      <c r="I57" s="32"/>
      <c r="J57" s="34"/>
      <c r="K57" s="31"/>
      <c r="L57" s="31"/>
      <c r="M57" s="31"/>
      <c r="N57" s="31"/>
      <c r="O57" s="31" t="str">
        <f>IF(M57="","",
IF(N57="","",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7" s="35"/>
      <c r="Q57" s="35"/>
      <c r="R57" s="36"/>
      <c r="S57" s="31"/>
      <c r="T57" s="34"/>
      <c r="U57" s="34"/>
      <c r="V57" s="32"/>
      <c r="W57" s="31"/>
      <c r="X57" s="31"/>
      <c r="Y57" s="31"/>
      <c r="Z57" s="14">
        <f>_xlfn.IFNA(VLOOKUP(X57,reference_tables!$AE$2:$AF$6,2,FALSE),0%)</f>
        <v>0</v>
      </c>
      <c r="AA57" s="38" t="e">
        <f>IF(VLOOKUP($A57,Table145[[thematic areas]:[indicator 6]],RIGHT(AA$2,1)+2,FALSE)=0,"",VLOOKUP($A57,Table145[[thematic areas]:[indicator 6]],RIGHT(AA$2,1)+2,FALSE))</f>
        <v>#N/A</v>
      </c>
      <c r="AB57" s="38" t="e">
        <f>IF(VLOOKUP($A57,Table145[[thematic areas]:[indicator 6]],RIGHT(AB$2,1)+2,FALSE)=0,"",VLOOKUP($A57,Table145[[thematic areas]:[indicator 6]],RIGHT(AB$2,1)+2,FALSE))</f>
        <v>#N/A</v>
      </c>
      <c r="AC57" s="38" t="e">
        <f>IF(VLOOKUP($A57,Table145[[thematic areas]:[indicator 6]],RIGHT(AC$2,1)+2,FALSE)=0,"",VLOOKUP($A57,Table145[[thematic areas]:[indicator 6]],RIGHT(AC$2,1)+2,FALSE))</f>
        <v>#N/A</v>
      </c>
      <c r="AD57" s="38" t="e">
        <f>IF(VLOOKUP($A57,Table145[[thematic areas]:[indicator 6]],RIGHT(AD$2,1)+2,FALSE)=0,"",VLOOKUP($A57,Table145[[thematic areas]:[indicator 6]],RIGHT(AD$2,1)+2,FALSE))</f>
        <v>#N/A</v>
      </c>
      <c r="AE57" s="38" t="e">
        <f>IF(VLOOKUP($A57,Table145[[thematic areas]:[indicator 6]],RIGHT(AE$2,1)+2,FALSE)=0,"",VLOOKUP($A57,Table145[[thematic areas]:[indicator 6]],RIGHT(AE$2,1)+2,FALSE))</f>
        <v>#N/A</v>
      </c>
      <c r="AF57" s="38" t="e">
        <f>IF(VLOOKUP($A57,Table145[[thematic areas]:[indicator 6]],RIGHT(AF$2,1)+2,FALSE)=0,"",VLOOKUP($A57,Table145[[thematic areas]:[indicator 6]],RIGHT(AF$2,1)+2,FALSE))</f>
        <v>#N/A</v>
      </c>
      <c r="AG57" s="38"/>
      <c r="AH57" s="1">
        <f t="shared" si="3"/>
        <v>54</v>
      </c>
      <c r="AI57" s="1">
        <f t="shared" si="2"/>
        <v>54</v>
      </c>
      <c r="AJ57" s="34" t="e">
        <f>IF(VLOOKUP(B57,Table1[[indicators]:[area]],3,FALSE)=A57,1,2)</f>
        <v>#N/A</v>
      </c>
    </row>
    <row r="58" spans="1:36" s="1" customFormat="1" x14ac:dyDescent="0.25">
      <c r="A58" s="45"/>
      <c r="B58" s="31"/>
      <c r="C58" s="34"/>
      <c r="D58" s="34"/>
      <c r="E58" s="116"/>
      <c r="F58" s="116"/>
      <c r="G58" s="47" t="str">
        <f>IF(NAPHS_table[[#This Row],[Indicator]]="","",VLOOKUP(NAPHS_table[[#This Row],[Indicator]],Table1[[indicators]:[area]],2,FALSE)&amp;NAPHS_table[[#This Row],[activity '#2]]&amp;".")</f>
        <v/>
      </c>
      <c r="H58" s="31"/>
      <c r="I58" s="32"/>
      <c r="J58" s="34"/>
      <c r="K58" s="31"/>
      <c r="L58" s="31"/>
      <c r="M58" s="31"/>
      <c r="N58" s="31"/>
      <c r="O58" s="31" t="str">
        <f>IF(M58="","",
IF(N58="","",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8" s="35"/>
      <c r="Q58" s="35"/>
      <c r="R58" s="36"/>
      <c r="S58" s="31"/>
      <c r="T58" s="34"/>
      <c r="U58" s="34"/>
      <c r="V58" s="32"/>
      <c r="W58" s="31"/>
      <c r="X58" s="31"/>
      <c r="Y58" s="31"/>
      <c r="Z58" s="14">
        <f>_xlfn.IFNA(VLOOKUP(X58,reference_tables!$AE$2:$AF$6,2,FALSE),0%)</f>
        <v>0</v>
      </c>
      <c r="AA58" s="38" t="e">
        <f>IF(VLOOKUP($A58,Table145[[thematic areas]:[indicator 6]],RIGHT(AA$2,1)+2,FALSE)=0,"",VLOOKUP($A58,Table145[[thematic areas]:[indicator 6]],RIGHT(AA$2,1)+2,FALSE))</f>
        <v>#N/A</v>
      </c>
      <c r="AB58" s="38" t="e">
        <f>IF(VLOOKUP($A58,Table145[[thematic areas]:[indicator 6]],RIGHT(AB$2,1)+2,FALSE)=0,"",VLOOKUP($A58,Table145[[thematic areas]:[indicator 6]],RIGHT(AB$2,1)+2,FALSE))</f>
        <v>#N/A</v>
      </c>
      <c r="AC58" s="38" t="e">
        <f>IF(VLOOKUP($A58,Table145[[thematic areas]:[indicator 6]],RIGHT(AC$2,1)+2,FALSE)=0,"",VLOOKUP($A58,Table145[[thematic areas]:[indicator 6]],RIGHT(AC$2,1)+2,FALSE))</f>
        <v>#N/A</v>
      </c>
      <c r="AD58" s="38" t="e">
        <f>IF(VLOOKUP($A58,Table145[[thematic areas]:[indicator 6]],RIGHT(AD$2,1)+2,FALSE)=0,"",VLOOKUP($A58,Table145[[thematic areas]:[indicator 6]],RIGHT(AD$2,1)+2,FALSE))</f>
        <v>#N/A</v>
      </c>
      <c r="AE58" s="38" t="e">
        <f>IF(VLOOKUP($A58,Table145[[thematic areas]:[indicator 6]],RIGHT(AE$2,1)+2,FALSE)=0,"",VLOOKUP($A58,Table145[[thematic areas]:[indicator 6]],RIGHT(AE$2,1)+2,FALSE))</f>
        <v>#N/A</v>
      </c>
      <c r="AF58" s="38" t="e">
        <f>IF(VLOOKUP($A58,Table145[[thematic areas]:[indicator 6]],RIGHT(AF$2,1)+2,FALSE)=0,"",VLOOKUP($A58,Table145[[thematic areas]:[indicator 6]],RIGHT(AF$2,1)+2,FALSE))</f>
        <v>#N/A</v>
      </c>
      <c r="AG58" s="38"/>
      <c r="AH58" s="1">
        <f t="shared" si="3"/>
        <v>55</v>
      </c>
      <c r="AI58" s="1">
        <f t="shared" si="2"/>
        <v>55</v>
      </c>
      <c r="AJ58" s="34" t="e">
        <f>IF(VLOOKUP(B58,Table1[[indicators]:[area]],3,FALSE)=A58,1,2)</f>
        <v>#N/A</v>
      </c>
    </row>
    <row r="59" spans="1:36" s="1" customFormat="1" x14ac:dyDescent="0.25">
      <c r="A59" s="45"/>
      <c r="B59" s="31"/>
      <c r="C59" s="34"/>
      <c r="D59" s="34"/>
      <c r="E59" s="116"/>
      <c r="F59" s="116"/>
      <c r="G59" s="47" t="str">
        <f>IF(NAPHS_table[[#This Row],[Indicator]]="","",VLOOKUP(NAPHS_table[[#This Row],[Indicator]],Table1[[indicators]:[area]],2,FALSE)&amp;NAPHS_table[[#This Row],[activity '#2]]&amp;".")</f>
        <v/>
      </c>
      <c r="H59" s="31"/>
      <c r="I59" s="32"/>
      <c r="J59" s="34"/>
      <c r="K59" s="31"/>
      <c r="L59" s="31"/>
      <c r="M59" s="31"/>
      <c r="N59" s="31"/>
      <c r="O59" s="31" t="str">
        <f>IF(M59="","",
IF(N59="","",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59" s="35"/>
      <c r="Q59" s="35"/>
      <c r="R59" s="36"/>
      <c r="S59" s="31"/>
      <c r="T59" s="34"/>
      <c r="U59" s="34"/>
      <c r="V59" s="32"/>
      <c r="W59" s="31"/>
      <c r="X59" s="31"/>
      <c r="Y59" s="31"/>
      <c r="Z59" s="14">
        <f>_xlfn.IFNA(VLOOKUP(X59,reference_tables!$AE$2:$AF$6,2,FALSE),0%)</f>
        <v>0</v>
      </c>
      <c r="AA59" s="38" t="e">
        <f>IF(VLOOKUP($A59,Table145[[thematic areas]:[indicator 6]],RIGHT(AA$2,1)+2,FALSE)=0,"",VLOOKUP($A59,Table145[[thematic areas]:[indicator 6]],RIGHT(AA$2,1)+2,FALSE))</f>
        <v>#N/A</v>
      </c>
      <c r="AB59" s="38" t="e">
        <f>IF(VLOOKUP($A59,Table145[[thematic areas]:[indicator 6]],RIGHT(AB$2,1)+2,FALSE)=0,"",VLOOKUP($A59,Table145[[thematic areas]:[indicator 6]],RIGHT(AB$2,1)+2,FALSE))</f>
        <v>#N/A</v>
      </c>
      <c r="AC59" s="38" t="e">
        <f>IF(VLOOKUP($A59,Table145[[thematic areas]:[indicator 6]],RIGHT(AC$2,1)+2,FALSE)=0,"",VLOOKUP($A59,Table145[[thematic areas]:[indicator 6]],RIGHT(AC$2,1)+2,FALSE))</f>
        <v>#N/A</v>
      </c>
      <c r="AD59" s="38" t="e">
        <f>IF(VLOOKUP($A59,Table145[[thematic areas]:[indicator 6]],RIGHT(AD$2,1)+2,FALSE)=0,"",VLOOKUP($A59,Table145[[thematic areas]:[indicator 6]],RIGHT(AD$2,1)+2,FALSE))</f>
        <v>#N/A</v>
      </c>
      <c r="AE59" s="38" t="e">
        <f>IF(VLOOKUP($A59,Table145[[thematic areas]:[indicator 6]],RIGHT(AE$2,1)+2,FALSE)=0,"",VLOOKUP($A59,Table145[[thematic areas]:[indicator 6]],RIGHT(AE$2,1)+2,FALSE))</f>
        <v>#N/A</v>
      </c>
      <c r="AF59" s="38" t="e">
        <f>IF(VLOOKUP($A59,Table145[[thematic areas]:[indicator 6]],RIGHT(AF$2,1)+2,FALSE)=0,"",VLOOKUP($A59,Table145[[thematic areas]:[indicator 6]],RIGHT(AF$2,1)+2,FALSE))</f>
        <v>#N/A</v>
      </c>
      <c r="AG59" s="38"/>
      <c r="AH59" s="1">
        <f t="shared" si="3"/>
        <v>56</v>
      </c>
      <c r="AI59" s="1">
        <f t="shared" si="2"/>
        <v>56</v>
      </c>
      <c r="AJ59" s="34" t="e">
        <f>IF(VLOOKUP(B59,Table1[[indicators]:[area]],3,FALSE)=A59,1,2)</f>
        <v>#N/A</v>
      </c>
    </row>
    <row r="60" spans="1:36" s="1" customFormat="1" x14ac:dyDescent="0.25">
      <c r="A60" s="45"/>
      <c r="B60" s="31"/>
      <c r="C60" s="34"/>
      <c r="D60" s="34"/>
      <c r="E60" s="116"/>
      <c r="F60" s="116"/>
      <c r="G60" s="47" t="str">
        <f>IF(NAPHS_table[[#This Row],[Indicator]]="","",VLOOKUP(NAPHS_table[[#This Row],[Indicator]],Table1[[indicators]:[area]],2,FALSE)&amp;NAPHS_table[[#This Row],[activity '#2]]&amp;".")</f>
        <v/>
      </c>
      <c r="H60" s="31"/>
      <c r="I60" s="32"/>
      <c r="J60" s="34"/>
      <c r="K60" s="31"/>
      <c r="L60" s="31"/>
      <c r="M60" s="31"/>
      <c r="N60" s="31"/>
      <c r="O60" s="31" t="str">
        <f>IF(M60="","",
IF(N60="","",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0" s="35"/>
      <c r="Q60" s="35"/>
      <c r="R60" s="36"/>
      <c r="S60" s="31"/>
      <c r="T60" s="34"/>
      <c r="U60" s="34"/>
      <c r="V60" s="32"/>
      <c r="W60" s="31"/>
      <c r="X60" s="31"/>
      <c r="Y60" s="31"/>
      <c r="Z60" s="14">
        <f>_xlfn.IFNA(VLOOKUP(X60,reference_tables!$AE$2:$AF$6,2,FALSE),0%)</f>
        <v>0</v>
      </c>
      <c r="AA60" s="38" t="e">
        <f>IF(VLOOKUP($A60,Table145[[thematic areas]:[indicator 6]],RIGHT(AA$2,1)+2,FALSE)=0,"",VLOOKUP($A60,Table145[[thematic areas]:[indicator 6]],RIGHT(AA$2,1)+2,FALSE))</f>
        <v>#N/A</v>
      </c>
      <c r="AB60" s="38" t="e">
        <f>IF(VLOOKUP($A60,Table145[[thematic areas]:[indicator 6]],RIGHT(AB$2,1)+2,FALSE)=0,"",VLOOKUP($A60,Table145[[thematic areas]:[indicator 6]],RIGHT(AB$2,1)+2,FALSE))</f>
        <v>#N/A</v>
      </c>
      <c r="AC60" s="38" t="e">
        <f>IF(VLOOKUP($A60,Table145[[thematic areas]:[indicator 6]],RIGHT(AC$2,1)+2,FALSE)=0,"",VLOOKUP($A60,Table145[[thematic areas]:[indicator 6]],RIGHT(AC$2,1)+2,FALSE))</f>
        <v>#N/A</v>
      </c>
      <c r="AD60" s="38" t="e">
        <f>IF(VLOOKUP($A60,Table145[[thematic areas]:[indicator 6]],RIGHT(AD$2,1)+2,FALSE)=0,"",VLOOKUP($A60,Table145[[thematic areas]:[indicator 6]],RIGHT(AD$2,1)+2,FALSE))</f>
        <v>#N/A</v>
      </c>
      <c r="AE60" s="38" t="e">
        <f>IF(VLOOKUP($A60,Table145[[thematic areas]:[indicator 6]],RIGHT(AE$2,1)+2,FALSE)=0,"",VLOOKUP($A60,Table145[[thematic areas]:[indicator 6]],RIGHT(AE$2,1)+2,FALSE))</f>
        <v>#N/A</v>
      </c>
      <c r="AF60" s="38" t="e">
        <f>IF(VLOOKUP($A60,Table145[[thematic areas]:[indicator 6]],RIGHT(AF$2,1)+2,FALSE)=0,"",VLOOKUP($A60,Table145[[thematic areas]:[indicator 6]],RIGHT(AF$2,1)+2,FALSE))</f>
        <v>#N/A</v>
      </c>
      <c r="AG60" s="38"/>
      <c r="AH60" s="1">
        <f t="shared" si="3"/>
        <v>57</v>
      </c>
      <c r="AI60" s="1">
        <f t="shared" si="2"/>
        <v>57</v>
      </c>
      <c r="AJ60" s="34" t="e">
        <f>IF(VLOOKUP(B60,Table1[[indicators]:[area]],3,FALSE)=A60,1,2)</f>
        <v>#N/A</v>
      </c>
    </row>
    <row r="61" spans="1:36" s="1" customFormat="1" x14ac:dyDescent="0.25">
      <c r="A61" s="45"/>
      <c r="B61" s="31"/>
      <c r="C61" s="34"/>
      <c r="D61" s="34"/>
      <c r="E61" s="116"/>
      <c r="F61" s="116"/>
      <c r="G61" s="47" t="str">
        <f>IF(NAPHS_table[[#This Row],[Indicator]]="","",VLOOKUP(NAPHS_table[[#This Row],[Indicator]],Table1[[indicators]:[area]],2,FALSE)&amp;NAPHS_table[[#This Row],[activity '#2]]&amp;".")</f>
        <v/>
      </c>
      <c r="H61" s="31"/>
      <c r="I61" s="32"/>
      <c r="J61" s="34"/>
      <c r="K61" s="31"/>
      <c r="L61" s="31"/>
      <c r="M61" s="31"/>
      <c r="N61" s="31"/>
      <c r="O61" s="31" t="str">
        <f>IF(M61="","",
IF(N61="","",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1" s="35"/>
      <c r="Q61" s="35"/>
      <c r="R61" s="36"/>
      <c r="S61" s="31"/>
      <c r="T61" s="34"/>
      <c r="U61" s="34"/>
      <c r="V61" s="32"/>
      <c r="W61" s="31"/>
      <c r="X61" s="31"/>
      <c r="Y61" s="31"/>
      <c r="Z61" s="14">
        <f>_xlfn.IFNA(VLOOKUP(X61,reference_tables!$AE$2:$AF$6,2,FALSE),0%)</f>
        <v>0</v>
      </c>
      <c r="AA61" s="38" t="e">
        <f>IF(VLOOKUP($A61,Table145[[thematic areas]:[indicator 6]],RIGHT(AA$2,1)+2,FALSE)=0,"",VLOOKUP($A61,Table145[[thematic areas]:[indicator 6]],RIGHT(AA$2,1)+2,FALSE))</f>
        <v>#N/A</v>
      </c>
      <c r="AB61" s="38" t="e">
        <f>IF(VLOOKUP($A61,Table145[[thematic areas]:[indicator 6]],RIGHT(AB$2,1)+2,FALSE)=0,"",VLOOKUP($A61,Table145[[thematic areas]:[indicator 6]],RIGHT(AB$2,1)+2,FALSE))</f>
        <v>#N/A</v>
      </c>
      <c r="AC61" s="38" t="e">
        <f>IF(VLOOKUP($A61,Table145[[thematic areas]:[indicator 6]],RIGHT(AC$2,1)+2,FALSE)=0,"",VLOOKUP($A61,Table145[[thematic areas]:[indicator 6]],RIGHT(AC$2,1)+2,FALSE))</f>
        <v>#N/A</v>
      </c>
      <c r="AD61" s="38" t="e">
        <f>IF(VLOOKUP($A61,Table145[[thematic areas]:[indicator 6]],RIGHT(AD$2,1)+2,FALSE)=0,"",VLOOKUP($A61,Table145[[thematic areas]:[indicator 6]],RIGHT(AD$2,1)+2,FALSE))</f>
        <v>#N/A</v>
      </c>
      <c r="AE61" s="38" t="e">
        <f>IF(VLOOKUP($A61,Table145[[thematic areas]:[indicator 6]],RIGHT(AE$2,1)+2,FALSE)=0,"",VLOOKUP($A61,Table145[[thematic areas]:[indicator 6]],RIGHT(AE$2,1)+2,FALSE))</f>
        <v>#N/A</v>
      </c>
      <c r="AF61" s="38" t="e">
        <f>IF(VLOOKUP($A61,Table145[[thematic areas]:[indicator 6]],RIGHT(AF$2,1)+2,FALSE)=0,"",VLOOKUP($A61,Table145[[thematic areas]:[indicator 6]],RIGHT(AF$2,1)+2,FALSE))</f>
        <v>#N/A</v>
      </c>
      <c r="AG61" s="38"/>
      <c r="AH61" s="1">
        <f t="shared" si="3"/>
        <v>58</v>
      </c>
      <c r="AI61" s="1">
        <f t="shared" si="2"/>
        <v>58</v>
      </c>
      <c r="AJ61" s="34" t="e">
        <f>IF(VLOOKUP(B61,Table1[[indicators]:[area]],3,FALSE)=A61,1,2)</f>
        <v>#N/A</v>
      </c>
    </row>
    <row r="62" spans="1:36" s="1" customFormat="1" x14ac:dyDescent="0.25">
      <c r="A62" s="45"/>
      <c r="B62" s="31"/>
      <c r="C62" s="34"/>
      <c r="D62" s="34"/>
      <c r="E62" s="116"/>
      <c r="F62" s="116"/>
      <c r="G62" s="47" t="str">
        <f>IF(NAPHS_table[[#This Row],[Indicator]]="","",VLOOKUP(NAPHS_table[[#This Row],[Indicator]],Table1[[indicators]:[area]],2,FALSE)&amp;NAPHS_table[[#This Row],[activity '#2]]&amp;".")</f>
        <v/>
      </c>
      <c r="H62" s="31"/>
      <c r="I62" s="32"/>
      <c r="J62" s="34"/>
      <c r="K62" s="31"/>
      <c r="L62" s="31"/>
      <c r="M62" s="31"/>
      <c r="N62" s="31"/>
      <c r="O62" s="31" t="str">
        <f>IF(M62="","",
IF(N62="","",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2" s="35"/>
      <c r="Q62" s="35"/>
      <c r="R62" s="36"/>
      <c r="S62" s="31"/>
      <c r="T62" s="34"/>
      <c r="U62" s="34"/>
      <c r="V62" s="32"/>
      <c r="W62" s="31"/>
      <c r="X62" s="31"/>
      <c r="Y62" s="31"/>
      <c r="Z62" s="14">
        <f>_xlfn.IFNA(VLOOKUP(X62,reference_tables!$AE$2:$AF$6,2,FALSE),0%)</f>
        <v>0</v>
      </c>
      <c r="AA62" s="38" t="e">
        <f>IF(VLOOKUP($A62,Table145[[thematic areas]:[indicator 6]],RIGHT(AA$2,1)+2,FALSE)=0,"",VLOOKUP($A62,Table145[[thematic areas]:[indicator 6]],RIGHT(AA$2,1)+2,FALSE))</f>
        <v>#N/A</v>
      </c>
      <c r="AB62" s="38" t="e">
        <f>IF(VLOOKUP($A62,Table145[[thematic areas]:[indicator 6]],RIGHT(AB$2,1)+2,FALSE)=0,"",VLOOKUP($A62,Table145[[thematic areas]:[indicator 6]],RIGHT(AB$2,1)+2,FALSE))</f>
        <v>#N/A</v>
      </c>
      <c r="AC62" s="38" t="e">
        <f>IF(VLOOKUP($A62,Table145[[thematic areas]:[indicator 6]],RIGHT(AC$2,1)+2,FALSE)=0,"",VLOOKUP($A62,Table145[[thematic areas]:[indicator 6]],RIGHT(AC$2,1)+2,FALSE))</f>
        <v>#N/A</v>
      </c>
      <c r="AD62" s="38" t="e">
        <f>IF(VLOOKUP($A62,Table145[[thematic areas]:[indicator 6]],RIGHT(AD$2,1)+2,FALSE)=0,"",VLOOKUP($A62,Table145[[thematic areas]:[indicator 6]],RIGHT(AD$2,1)+2,FALSE))</f>
        <v>#N/A</v>
      </c>
      <c r="AE62" s="38" t="e">
        <f>IF(VLOOKUP($A62,Table145[[thematic areas]:[indicator 6]],RIGHT(AE$2,1)+2,FALSE)=0,"",VLOOKUP($A62,Table145[[thematic areas]:[indicator 6]],RIGHT(AE$2,1)+2,FALSE))</f>
        <v>#N/A</v>
      </c>
      <c r="AF62" s="38" t="e">
        <f>IF(VLOOKUP($A62,Table145[[thematic areas]:[indicator 6]],RIGHT(AF$2,1)+2,FALSE)=0,"",VLOOKUP($A62,Table145[[thematic areas]:[indicator 6]],RIGHT(AF$2,1)+2,FALSE))</f>
        <v>#N/A</v>
      </c>
      <c r="AG62" s="38"/>
      <c r="AH62" s="1">
        <f t="shared" si="3"/>
        <v>59</v>
      </c>
      <c r="AI62" s="1">
        <f t="shared" si="2"/>
        <v>59</v>
      </c>
      <c r="AJ62" s="34" t="e">
        <f>IF(VLOOKUP(B62,Table1[[indicators]:[area]],3,FALSE)=A62,1,2)</f>
        <v>#N/A</v>
      </c>
    </row>
    <row r="63" spans="1:36" s="1" customFormat="1" x14ac:dyDescent="0.25">
      <c r="A63" s="45"/>
      <c r="B63" s="31"/>
      <c r="C63" s="34"/>
      <c r="D63" s="34"/>
      <c r="E63" s="116"/>
      <c r="F63" s="116"/>
      <c r="G63" s="47" t="str">
        <f>IF(NAPHS_table[[#This Row],[Indicator]]="","",VLOOKUP(NAPHS_table[[#This Row],[Indicator]],Table1[[indicators]:[area]],2,FALSE)&amp;NAPHS_table[[#This Row],[activity '#2]]&amp;".")</f>
        <v/>
      </c>
      <c r="H63" s="31"/>
      <c r="I63" s="32"/>
      <c r="J63" s="34"/>
      <c r="K63" s="31"/>
      <c r="L63" s="31"/>
      <c r="M63" s="31"/>
      <c r="N63" s="31"/>
      <c r="O63" s="31" t="str">
        <f>IF(M63="","",
IF(N63="","",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3" s="35"/>
      <c r="Q63" s="35"/>
      <c r="R63" s="36"/>
      <c r="S63" s="31"/>
      <c r="T63" s="34"/>
      <c r="U63" s="34"/>
      <c r="V63" s="32"/>
      <c r="W63" s="31"/>
      <c r="X63" s="31"/>
      <c r="Y63" s="31"/>
      <c r="Z63" s="14">
        <f>_xlfn.IFNA(VLOOKUP(X63,reference_tables!$AE$2:$AF$6,2,FALSE),0%)</f>
        <v>0</v>
      </c>
      <c r="AA63" s="38" t="e">
        <f>IF(VLOOKUP($A63,Table145[[thematic areas]:[indicator 6]],RIGHT(AA$2,1)+2,FALSE)=0,"",VLOOKUP($A63,Table145[[thematic areas]:[indicator 6]],RIGHT(AA$2,1)+2,FALSE))</f>
        <v>#N/A</v>
      </c>
      <c r="AB63" s="38" t="e">
        <f>IF(VLOOKUP($A63,Table145[[thematic areas]:[indicator 6]],RIGHT(AB$2,1)+2,FALSE)=0,"",VLOOKUP($A63,Table145[[thematic areas]:[indicator 6]],RIGHT(AB$2,1)+2,FALSE))</f>
        <v>#N/A</v>
      </c>
      <c r="AC63" s="38" t="e">
        <f>IF(VLOOKUP($A63,Table145[[thematic areas]:[indicator 6]],RIGHT(AC$2,1)+2,FALSE)=0,"",VLOOKUP($A63,Table145[[thematic areas]:[indicator 6]],RIGHT(AC$2,1)+2,FALSE))</f>
        <v>#N/A</v>
      </c>
      <c r="AD63" s="38" t="e">
        <f>IF(VLOOKUP($A63,Table145[[thematic areas]:[indicator 6]],RIGHT(AD$2,1)+2,FALSE)=0,"",VLOOKUP($A63,Table145[[thematic areas]:[indicator 6]],RIGHT(AD$2,1)+2,FALSE))</f>
        <v>#N/A</v>
      </c>
      <c r="AE63" s="38" t="e">
        <f>IF(VLOOKUP($A63,Table145[[thematic areas]:[indicator 6]],RIGHT(AE$2,1)+2,FALSE)=0,"",VLOOKUP($A63,Table145[[thematic areas]:[indicator 6]],RIGHT(AE$2,1)+2,FALSE))</f>
        <v>#N/A</v>
      </c>
      <c r="AF63" s="38" t="e">
        <f>IF(VLOOKUP($A63,Table145[[thematic areas]:[indicator 6]],RIGHT(AF$2,1)+2,FALSE)=0,"",VLOOKUP($A63,Table145[[thematic areas]:[indicator 6]],RIGHT(AF$2,1)+2,FALSE))</f>
        <v>#N/A</v>
      </c>
      <c r="AG63" s="38"/>
      <c r="AH63" s="1">
        <f t="shared" si="3"/>
        <v>60</v>
      </c>
      <c r="AI63" s="1">
        <f t="shared" si="2"/>
        <v>60</v>
      </c>
      <c r="AJ63" s="34" t="e">
        <f>IF(VLOOKUP(B63,Table1[[indicators]:[area]],3,FALSE)=A63,1,2)</f>
        <v>#N/A</v>
      </c>
    </row>
    <row r="64" spans="1:36" s="1" customFormat="1" x14ac:dyDescent="0.25">
      <c r="A64" s="45"/>
      <c r="B64" s="31"/>
      <c r="C64" s="34"/>
      <c r="D64" s="34"/>
      <c r="E64" s="116"/>
      <c r="F64" s="116"/>
      <c r="G64" s="47" t="str">
        <f>IF(NAPHS_table[[#This Row],[Indicator]]="","",VLOOKUP(NAPHS_table[[#This Row],[Indicator]],Table1[[indicators]:[area]],2,FALSE)&amp;NAPHS_table[[#This Row],[activity '#2]]&amp;".")</f>
        <v/>
      </c>
      <c r="H64" s="31"/>
      <c r="I64" s="32"/>
      <c r="J64" s="34"/>
      <c r="K64" s="31"/>
      <c r="L64" s="31"/>
      <c r="M64" s="31"/>
      <c r="N64" s="31"/>
      <c r="O64" s="31" t="str">
        <f>IF(M64="","",
IF(N64="","",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4" s="35"/>
      <c r="Q64" s="35"/>
      <c r="R64" s="36"/>
      <c r="S64" s="31"/>
      <c r="T64" s="34"/>
      <c r="U64" s="34"/>
      <c r="V64" s="32"/>
      <c r="W64" s="31"/>
      <c r="X64" s="31"/>
      <c r="Y64" s="31"/>
      <c r="Z64" s="14">
        <f>_xlfn.IFNA(VLOOKUP(X64,reference_tables!$AE$2:$AF$6,2,FALSE),0%)</f>
        <v>0</v>
      </c>
      <c r="AA64" s="38" t="e">
        <f>IF(VLOOKUP($A64,Table145[[thematic areas]:[indicator 6]],RIGHT(AA$2,1)+2,FALSE)=0,"",VLOOKUP($A64,Table145[[thematic areas]:[indicator 6]],RIGHT(AA$2,1)+2,FALSE))</f>
        <v>#N/A</v>
      </c>
      <c r="AB64" s="38" t="e">
        <f>IF(VLOOKUP($A64,Table145[[thematic areas]:[indicator 6]],RIGHT(AB$2,1)+2,FALSE)=0,"",VLOOKUP($A64,Table145[[thematic areas]:[indicator 6]],RIGHT(AB$2,1)+2,FALSE))</f>
        <v>#N/A</v>
      </c>
      <c r="AC64" s="38" t="e">
        <f>IF(VLOOKUP($A64,Table145[[thematic areas]:[indicator 6]],RIGHT(AC$2,1)+2,FALSE)=0,"",VLOOKUP($A64,Table145[[thematic areas]:[indicator 6]],RIGHT(AC$2,1)+2,FALSE))</f>
        <v>#N/A</v>
      </c>
      <c r="AD64" s="38" t="e">
        <f>IF(VLOOKUP($A64,Table145[[thematic areas]:[indicator 6]],RIGHT(AD$2,1)+2,FALSE)=0,"",VLOOKUP($A64,Table145[[thematic areas]:[indicator 6]],RIGHT(AD$2,1)+2,FALSE))</f>
        <v>#N/A</v>
      </c>
      <c r="AE64" s="38" t="e">
        <f>IF(VLOOKUP($A64,Table145[[thematic areas]:[indicator 6]],RIGHT(AE$2,1)+2,FALSE)=0,"",VLOOKUP($A64,Table145[[thematic areas]:[indicator 6]],RIGHT(AE$2,1)+2,FALSE))</f>
        <v>#N/A</v>
      </c>
      <c r="AF64" s="38" t="e">
        <f>IF(VLOOKUP($A64,Table145[[thematic areas]:[indicator 6]],RIGHT(AF$2,1)+2,FALSE)=0,"",VLOOKUP($A64,Table145[[thematic areas]:[indicator 6]],RIGHT(AF$2,1)+2,FALSE))</f>
        <v>#N/A</v>
      </c>
      <c r="AG64" s="38"/>
      <c r="AH64" s="1">
        <f t="shared" si="3"/>
        <v>61</v>
      </c>
      <c r="AI64" s="1">
        <f t="shared" si="2"/>
        <v>61</v>
      </c>
      <c r="AJ64" s="34" t="e">
        <f>IF(VLOOKUP(B64,Table1[[indicators]:[area]],3,FALSE)=A64,1,2)</f>
        <v>#N/A</v>
      </c>
    </row>
    <row r="65" spans="1:37" s="1" customFormat="1" x14ac:dyDescent="0.25">
      <c r="A65" s="45"/>
      <c r="B65" s="31"/>
      <c r="C65" s="34"/>
      <c r="D65" s="34"/>
      <c r="E65" s="116"/>
      <c r="F65" s="116"/>
      <c r="G65" s="47" t="str">
        <f>IF(NAPHS_table[[#This Row],[Indicator]]="","",VLOOKUP(NAPHS_table[[#This Row],[Indicator]],Table1[[indicators]:[area]],2,FALSE)&amp;NAPHS_table[[#This Row],[activity '#2]]&amp;".")</f>
        <v/>
      </c>
      <c r="H65" s="31"/>
      <c r="I65" s="32"/>
      <c r="J65" s="34"/>
      <c r="K65" s="31"/>
      <c r="L65" s="31"/>
      <c r="M65" s="31"/>
      <c r="N65" s="31"/>
      <c r="O65" s="31" t="str">
        <f>IF(M65="","",
IF(N65="","",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5" s="35"/>
      <c r="Q65" s="35"/>
      <c r="R65" s="36"/>
      <c r="S65" s="31"/>
      <c r="T65" s="34"/>
      <c r="U65" s="34"/>
      <c r="V65" s="32"/>
      <c r="W65" s="31"/>
      <c r="X65" s="31"/>
      <c r="Y65" s="31"/>
      <c r="Z65" s="14">
        <f>_xlfn.IFNA(VLOOKUP(X65,reference_tables!$AE$2:$AF$6,2,FALSE),0%)</f>
        <v>0</v>
      </c>
      <c r="AA65" s="38" t="e">
        <f>IF(VLOOKUP($A65,Table145[[thematic areas]:[indicator 6]],RIGHT(AA$2,1)+2,FALSE)=0,"",VLOOKUP($A65,Table145[[thematic areas]:[indicator 6]],RIGHT(AA$2,1)+2,FALSE))</f>
        <v>#N/A</v>
      </c>
      <c r="AB65" s="38" t="e">
        <f>IF(VLOOKUP($A65,Table145[[thematic areas]:[indicator 6]],RIGHT(AB$2,1)+2,FALSE)=0,"",VLOOKUP($A65,Table145[[thematic areas]:[indicator 6]],RIGHT(AB$2,1)+2,FALSE))</f>
        <v>#N/A</v>
      </c>
      <c r="AC65" s="38" t="e">
        <f>IF(VLOOKUP($A65,Table145[[thematic areas]:[indicator 6]],RIGHT(AC$2,1)+2,FALSE)=0,"",VLOOKUP($A65,Table145[[thematic areas]:[indicator 6]],RIGHT(AC$2,1)+2,FALSE))</f>
        <v>#N/A</v>
      </c>
      <c r="AD65" s="38" t="e">
        <f>IF(VLOOKUP($A65,Table145[[thematic areas]:[indicator 6]],RIGHT(AD$2,1)+2,FALSE)=0,"",VLOOKUP($A65,Table145[[thematic areas]:[indicator 6]],RIGHT(AD$2,1)+2,FALSE))</f>
        <v>#N/A</v>
      </c>
      <c r="AE65" s="38" t="e">
        <f>IF(VLOOKUP($A65,Table145[[thematic areas]:[indicator 6]],RIGHT(AE$2,1)+2,FALSE)=0,"",VLOOKUP($A65,Table145[[thematic areas]:[indicator 6]],RIGHT(AE$2,1)+2,FALSE))</f>
        <v>#N/A</v>
      </c>
      <c r="AF65" s="38" t="e">
        <f>IF(VLOOKUP($A65,Table145[[thematic areas]:[indicator 6]],RIGHT(AF$2,1)+2,FALSE)=0,"",VLOOKUP($A65,Table145[[thematic areas]:[indicator 6]],RIGHT(AF$2,1)+2,FALSE))</f>
        <v>#N/A</v>
      </c>
      <c r="AG65" s="38"/>
      <c r="AH65" s="1">
        <f t="shared" si="3"/>
        <v>62</v>
      </c>
      <c r="AI65" s="1">
        <f t="shared" si="2"/>
        <v>62</v>
      </c>
      <c r="AJ65" s="34" t="e">
        <f>IF(VLOOKUP(B65,Table1[[indicators]:[area]],3,FALSE)=A65,1,2)</f>
        <v>#N/A</v>
      </c>
    </row>
    <row r="66" spans="1:37" s="1" customFormat="1" x14ac:dyDescent="0.25">
      <c r="A66" s="45"/>
      <c r="B66" s="31"/>
      <c r="C66" s="34"/>
      <c r="D66" s="34"/>
      <c r="E66" s="116"/>
      <c r="F66" s="116"/>
      <c r="G66" s="47" t="str">
        <f>IF(NAPHS_table[[#This Row],[Indicator]]="","",VLOOKUP(NAPHS_table[[#This Row],[Indicator]],Table1[[indicators]:[area]],2,FALSE)&amp;NAPHS_table[[#This Row],[activity '#2]]&amp;".")</f>
        <v/>
      </c>
      <c r="H66" s="31"/>
      <c r="I66" s="32"/>
      <c r="J66" s="34"/>
      <c r="K66" s="31"/>
      <c r="L66" s="31"/>
      <c r="M66" s="31"/>
      <c r="N66" s="31"/>
      <c r="O66" s="31" t="str">
        <f>IF(M66="","",
IF(N66="","",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6" s="35"/>
      <c r="Q66" s="35"/>
      <c r="R66" s="36"/>
      <c r="S66" s="31"/>
      <c r="T66" s="34"/>
      <c r="U66" s="34"/>
      <c r="V66" s="32"/>
      <c r="W66" s="31"/>
      <c r="X66" s="31"/>
      <c r="Y66" s="31"/>
      <c r="Z66" s="14">
        <f>_xlfn.IFNA(VLOOKUP(X66,reference_tables!$AE$2:$AF$6,2,FALSE),0%)</f>
        <v>0</v>
      </c>
      <c r="AA66" s="38" t="e">
        <f>IF(VLOOKUP($A66,Table145[[thematic areas]:[indicator 6]],RIGHT(AA$2,1)+2,FALSE)=0,"",VLOOKUP($A66,Table145[[thematic areas]:[indicator 6]],RIGHT(AA$2,1)+2,FALSE))</f>
        <v>#N/A</v>
      </c>
      <c r="AB66" s="38" t="e">
        <f>IF(VLOOKUP($A66,Table145[[thematic areas]:[indicator 6]],RIGHT(AB$2,1)+2,FALSE)=0,"",VLOOKUP($A66,Table145[[thematic areas]:[indicator 6]],RIGHT(AB$2,1)+2,FALSE))</f>
        <v>#N/A</v>
      </c>
      <c r="AC66" s="38" t="e">
        <f>IF(VLOOKUP($A66,Table145[[thematic areas]:[indicator 6]],RIGHT(AC$2,1)+2,FALSE)=0,"",VLOOKUP($A66,Table145[[thematic areas]:[indicator 6]],RIGHT(AC$2,1)+2,FALSE))</f>
        <v>#N/A</v>
      </c>
      <c r="AD66" s="38" t="e">
        <f>IF(VLOOKUP($A66,Table145[[thematic areas]:[indicator 6]],RIGHT(AD$2,1)+2,FALSE)=0,"",VLOOKUP($A66,Table145[[thematic areas]:[indicator 6]],RIGHT(AD$2,1)+2,FALSE))</f>
        <v>#N/A</v>
      </c>
      <c r="AE66" s="38" t="e">
        <f>IF(VLOOKUP($A66,Table145[[thematic areas]:[indicator 6]],RIGHT(AE$2,1)+2,FALSE)=0,"",VLOOKUP($A66,Table145[[thematic areas]:[indicator 6]],RIGHT(AE$2,1)+2,FALSE))</f>
        <v>#N/A</v>
      </c>
      <c r="AF66" s="38" t="e">
        <f>IF(VLOOKUP($A66,Table145[[thematic areas]:[indicator 6]],RIGHT(AF$2,1)+2,FALSE)=0,"",VLOOKUP($A66,Table145[[thematic areas]:[indicator 6]],RIGHT(AF$2,1)+2,FALSE))</f>
        <v>#N/A</v>
      </c>
      <c r="AG66" s="38"/>
      <c r="AH66" s="1">
        <f t="shared" si="3"/>
        <v>63</v>
      </c>
      <c r="AI66" s="1">
        <f t="shared" si="2"/>
        <v>63</v>
      </c>
      <c r="AJ66" s="34" t="e">
        <f>IF(VLOOKUP(B66,Table1[[indicators]:[area]],3,FALSE)=A66,1,2)</f>
        <v>#N/A</v>
      </c>
    </row>
    <row r="67" spans="1:37" s="1" customFormat="1" x14ac:dyDescent="0.25">
      <c r="A67" s="45"/>
      <c r="B67" s="31"/>
      <c r="C67" s="34"/>
      <c r="D67" s="34"/>
      <c r="E67" s="116"/>
      <c r="F67" s="116"/>
      <c r="G67" s="47" t="str">
        <f>IF(NAPHS_table[[#This Row],[Indicator]]="","",VLOOKUP(NAPHS_table[[#This Row],[Indicator]],Table1[[indicators]:[area]],2,FALSE)&amp;NAPHS_table[[#This Row],[activity '#2]]&amp;".")</f>
        <v/>
      </c>
      <c r="H67" s="31"/>
      <c r="I67" s="32"/>
      <c r="J67" s="34"/>
      <c r="K67" s="31"/>
      <c r="L67" s="31"/>
      <c r="M67" s="31"/>
      <c r="N67" s="31"/>
      <c r="O67" s="31" t="str">
        <f>IF(M67="","",
IF(N67="","",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7" s="35"/>
      <c r="Q67" s="35"/>
      <c r="R67" s="36"/>
      <c r="S67" s="31"/>
      <c r="T67" s="34"/>
      <c r="U67" s="34"/>
      <c r="V67" s="32"/>
      <c r="W67" s="31"/>
      <c r="X67" s="31"/>
      <c r="Y67" s="31"/>
      <c r="Z67" s="14">
        <f>_xlfn.IFNA(VLOOKUP(X67,reference_tables!$AE$2:$AF$6,2,FALSE),0%)</f>
        <v>0</v>
      </c>
      <c r="AA67" s="38" t="e">
        <f>IF(VLOOKUP($A67,Table145[[thematic areas]:[indicator 6]],RIGHT(AA$2,1)+2,FALSE)=0,"",VLOOKUP($A67,Table145[[thematic areas]:[indicator 6]],RIGHT(AA$2,1)+2,FALSE))</f>
        <v>#N/A</v>
      </c>
      <c r="AB67" s="38" t="e">
        <f>IF(VLOOKUP($A67,Table145[[thematic areas]:[indicator 6]],RIGHT(AB$2,1)+2,FALSE)=0,"",VLOOKUP($A67,Table145[[thematic areas]:[indicator 6]],RIGHT(AB$2,1)+2,FALSE))</f>
        <v>#N/A</v>
      </c>
      <c r="AC67" s="38" t="e">
        <f>IF(VLOOKUP($A67,Table145[[thematic areas]:[indicator 6]],RIGHT(AC$2,1)+2,FALSE)=0,"",VLOOKUP($A67,Table145[[thematic areas]:[indicator 6]],RIGHT(AC$2,1)+2,FALSE))</f>
        <v>#N/A</v>
      </c>
      <c r="AD67" s="38" t="e">
        <f>IF(VLOOKUP($A67,Table145[[thematic areas]:[indicator 6]],RIGHT(AD$2,1)+2,FALSE)=0,"",VLOOKUP($A67,Table145[[thematic areas]:[indicator 6]],RIGHT(AD$2,1)+2,FALSE))</f>
        <v>#N/A</v>
      </c>
      <c r="AE67" s="38" t="e">
        <f>IF(VLOOKUP($A67,Table145[[thematic areas]:[indicator 6]],RIGHT(AE$2,1)+2,FALSE)=0,"",VLOOKUP($A67,Table145[[thematic areas]:[indicator 6]],RIGHT(AE$2,1)+2,FALSE))</f>
        <v>#N/A</v>
      </c>
      <c r="AF67" s="38" t="e">
        <f>IF(VLOOKUP($A67,Table145[[thematic areas]:[indicator 6]],RIGHT(AF$2,1)+2,FALSE)=0,"",VLOOKUP($A67,Table145[[thematic areas]:[indicator 6]],RIGHT(AF$2,1)+2,FALSE))</f>
        <v>#N/A</v>
      </c>
      <c r="AG67" s="38"/>
      <c r="AH67" s="1">
        <f t="shared" si="3"/>
        <v>64</v>
      </c>
      <c r="AI67" s="1">
        <f t="shared" si="2"/>
        <v>64</v>
      </c>
      <c r="AJ67" s="34" t="e">
        <f>IF(VLOOKUP(B67,Table1[[indicators]:[area]],3,FALSE)=A67,1,2)</f>
        <v>#N/A</v>
      </c>
    </row>
    <row r="68" spans="1:37" x14ac:dyDescent="0.25">
      <c r="A68" s="45"/>
      <c r="B68" s="31"/>
      <c r="C68" s="34"/>
      <c r="D68" s="34"/>
      <c r="E68" s="116"/>
      <c r="F68" s="116"/>
      <c r="G68" s="47" t="str">
        <f>IF(NAPHS_table[[#This Row],[Indicator]]="","",VLOOKUP(NAPHS_table[[#This Row],[Indicator]],Table1[[indicators]:[area]],2,FALSE)&amp;NAPHS_table[[#This Row],[activity '#2]]&amp;".")</f>
        <v/>
      </c>
      <c r="H68" s="31"/>
      <c r="I68" s="32"/>
      <c r="J68" s="34"/>
      <c r="K68" s="31"/>
      <c r="L68" s="31"/>
      <c r="M68" s="31"/>
      <c r="N68" s="31"/>
      <c r="O68" s="31" t="str">
        <f>IF(M68="","",
IF(N68="","",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8" s="35"/>
      <c r="Q68" s="35"/>
      <c r="R68" s="36"/>
      <c r="S68" s="31"/>
      <c r="T68" s="34"/>
      <c r="U68" s="34"/>
      <c r="V68" s="32"/>
      <c r="W68" s="31"/>
      <c r="X68" s="31"/>
      <c r="Y68" s="31"/>
      <c r="Z68" s="14">
        <f>_xlfn.IFNA(VLOOKUP(X68,reference_tables!$AE$2:$AF$6,2,FALSE),0%)</f>
        <v>0</v>
      </c>
      <c r="AA68" s="38" t="e">
        <f>IF(VLOOKUP($A68,Table145[[thematic areas]:[indicator 6]],RIGHT(AA$2,1)+2,FALSE)=0,"",VLOOKUP($A68,Table145[[thematic areas]:[indicator 6]],RIGHT(AA$2,1)+2,FALSE))</f>
        <v>#N/A</v>
      </c>
      <c r="AB68" s="38" t="e">
        <f>IF(VLOOKUP($A68,Table145[[thematic areas]:[indicator 6]],RIGHT(AB$2,1)+2,FALSE)=0,"",VLOOKUP($A68,Table145[[thematic areas]:[indicator 6]],RIGHT(AB$2,1)+2,FALSE))</f>
        <v>#N/A</v>
      </c>
      <c r="AC68" s="38" t="e">
        <f>IF(VLOOKUP($A68,Table145[[thematic areas]:[indicator 6]],RIGHT(AC$2,1)+2,FALSE)=0,"",VLOOKUP($A68,Table145[[thematic areas]:[indicator 6]],RIGHT(AC$2,1)+2,FALSE))</f>
        <v>#N/A</v>
      </c>
      <c r="AD68" s="38" t="e">
        <f>IF(VLOOKUP($A68,Table145[[thematic areas]:[indicator 6]],RIGHT(AD$2,1)+2,FALSE)=0,"",VLOOKUP($A68,Table145[[thematic areas]:[indicator 6]],RIGHT(AD$2,1)+2,FALSE))</f>
        <v>#N/A</v>
      </c>
      <c r="AE68" s="38" t="e">
        <f>IF(VLOOKUP($A68,Table145[[thematic areas]:[indicator 6]],RIGHT(AE$2,1)+2,FALSE)=0,"",VLOOKUP($A68,Table145[[thematic areas]:[indicator 6]],RIGHT(AE$2,1)+2,FALSE))</f>
        <v>#N/A</v>
      </c>
      <c r="AF68" s="38" t="e">
        <f>IF(VLOOKUP($A68,Table145[[thematic areas]:[indicator 6]],RIGHT(AF$2,1)+2,FALSE)=0,"",VLOOKUP($A68,Table145[[thematic areas]:[indicator 6]],RIGHT(AF$2,1)+2,FALSE))</f>
        <v>#N/A</v>
      </c>
      <c r="AG68" s="38"/>
      <c r="AH68" s="1">
        <f t="shared" si="3"/>
        <v>65</v>
      </c>
      <c r="AI68" s="1">
        <f t="shared" ref="AI68:AI99" si="4">IF(AH68&lt;=9,"0"&amp;AH68,AH68)</f>
        <v>65</v>
      </c>
      <c r="AJ68" s="34" t="e">
        <f>IF(VLOOKUP(B68,Table1[[indicators]:[area]],3,FALSE)=A68,1,2)</f>
        <v>#N/A</v>
      </c>
      <c r="AK68" s="1"/>
    </row>
    <row r="69" spans="1:37" s="1" customFormat="1" x14ac:dyDescent="0.25">
      <c r="A69" s="45"/>
      <c r="B69" s="31"/>
      <c r="C69" s="34"/>
      <c r="D69" s="34"/>
      <c r="E69" s="116"/>
      <c r="F69" s="116"/>
      <c r="G69" s="47" t="str">
        <f>IF(NAPHS_table[[#This Row],[Indicator]]="","",VLOOKUP(NAPHS_table[[#This Row],[Indicator]],Table1[[indicators]:[area]],2,FALSE)&amp;NAPHS_table[[#This Row],[activity '#2]]&amp;".")</f>
        <v/>
      </c>
      <c r="H69" s="31"/>
      <c r="I69" s="32"/>
      <c r="J69" s="34"/>
      <c r="K69" s="31"/>
      <c r="L69" s="31"/>
      <c r="M69" s="31"/>
      <c r="N69" s="31"/>
      <c r="O69" s="31" t="str">
        <f>IF(M69="","",
IF(N69="","",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69" s="35"/>
      <c r="Q69" s="35"/>
      <c r="R69" s="36"/>
      <c r="S69" s="31"/>
      <c r="T69" s="34"/>
      <c r="U69" s="34"/>
      <c r="V69" s="32"/>
      <c r="W69" s="31"/>
      <c r="X69" s="31"/>
      <c r="Y69" s="31"/>
      <c r="Z69" s="14">
        <f>_xlfn.IFNA(VLOOKUP(X69,reference_tables!$AE$2:$AF$6,2,FALSE),0%)</f>
        <v>0</v>
      </c>
      <c r="AA69" s="38" t="e">
        <f>IF(VLOOKUP($A69,Table145[[thematic areas]:[indicator 6]],RIGHT(AA$2,1)+2,FALSE)=0,"",VLOOKUP($A69,Table145[[thematic areas]:[indicator 6]],RIGHT(AA$2,1)+2,FALSE))</f>
        <v>#N/A</v>
      </c>
      <c r="AB69" s="38" t="e">
        <f>IF(VLOOKUP($A69,Table145[[thematic areas]:[indicator 6]],RIGHT(AB$2,1)+2,FALSE)=0,"",VLOOKUP($A69,Table145[[thematic areas]:[indicator 6]],RIGHT(AB$2,1)+2,FALSE))</f>
        <v>#N/A</v>
      </c>
      <c r="AC69" s="38" t="e">
        <f>IF(VLOOKUP($A69,Table145[[thematic areas]:[indicator 6]],RIGHT(AC$2,1)+2,FALSE)=0,"",VLOOKUP($A69,Table145[[thematic areas]:[indicator 6]],RIGHT(AC$2,1)+2,FALSE))</f>
        <v>#N/A</v>
      </c>
      <c r="AD69" s="38" t="e">
        <f>IF(VLOOKUP($A69,Table145[[thematic areas]:[indicator 6]],RIGHT(AD$2,1)+2,FALSE)=0,"",VLOOKUP($A69,Table145[[thematic areas]:[indicator 6]],RIGHT(AD$2,1)+2,FALSE))</f>
        <v>#N/A</v>
      </c>
      <c r="AE69" s="38" t="e">
        <f>IF(VLOOKUP($A69,Table145[[thematic areas]:[indicator 6]],RIGHT(AE$2,1)+2,FALSE)=0,"",VLOOKUP($A69,Table145[[thematic areas]:[indicator 6]],RIGHT(AE$2,1)+2,FALSE))</f>
        <v>#N/A</v>
      </c>
      <c r="AF69" s="38" t="e">
        <f>IF(VLOOKUP($A69,Table145[[thematic areas]:[indicator 6]],RIGHT(AF$2,1)+2,FALSE)=0,"",VLOOKUP($A69,Table145[[thematic areas]:[indicator 6]],RIGHT(AF$2,1)+2,FALSE))</f>
        <v>#N/A</v>
      </c>
      <c r="AG69" s="38"/>
      <c r="AH69" s="1">
        <f t="shared" si="3"/>
        <v>66</v>
      </c>
      <c r="AI69" s="1">
        <f t="shared" si="4"/>
        <v>66</v>
      </c>
      <c r="AJ69" s="34" t="e">
        <f>IF(VLOOKUP(B69,Table1[[indicators]:[area]],3,FALSE)=A69,1,2)</f>
        <v>#N/A</v>
      </c>
    </row>
    <row r="70" spans="1:37" s="1" customFormat="1" x14ac:dyDescent="0.25">
      <c r="A70" s="45"/>
      <c r="B70" s="31"/>
      <c r="C70" s="34"/>
      <c r="D70" s="34"/>
      <c r="E70" s="116"/>
      <c r="F70" s="116"/>
      <c r="G70" s="47" t="str">
        <f>IF(NAPHS_table[[#This Row],[Indicator]]="","",VLOOKUP(NAPHS_table[[#This Row],[Indicator]],Table1[[indicators]:[area]],2,FALSE)&amp;NAPHS_table[[#This Row],[activity '#2]]&amp;".")</f>
        <v/>
      </c>
      <c r="H70" s="31"/>
      <c r="I70" s="32"/>
      <c r="J70" s="34"/>
      <c r="K70" s="31"/>
      <c r="L70" s="31"/>
      <c r="M70" s="31"/>
      <c r="N70" s="31"/>
      <c r="O70" s="31" t="str">
        <f>IF(M70="","",
IF(N70="","",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0" s="35"/>
      <c r="Q70" s="35"/>
      <c r="R70" s="36"/>
      <c r="S70" s="31"/>
      <c r="T70" s="34"/>
      <c r="U70" s="34"/>
      <c r="V70" s="32"/>
      <c r="W70" s="31"/>
      <c r="X70" s="31"/>
      <c r="Y70" s="31"/>
      <c r="Z70" s="14">
        <f>_xlfn.IFNA(VLOOKUP(X70,reference_tables!$AE$2:$AF$6,2,FALSE),0%)</f>
        <v>0</v>
      </c>
      <c r="AA70" s="38" t="e">
        <f>IF(VLOOKUP($A70,Table145[[thematic areas]:[indicator 6]],RIGHT(AA$2,1)+2,FALSE)=0,"",VLOOKUP($A70,Table145[[thematic areas]:[indicator 6]],RIGHT(AA$2,1)+2,FALSE))</f>
        <v>#N/A</v>
      </c>
      <c r="AB70" s="38" t="e">
        <f>IF(VLOOKUP($A70,Table145[[thematic areas]:[indicator 6]],RIGHT(AB$2,1)+2,FALSE)=0,"",VLOOKUP($A70,Table145[[thematic areas]:[indicator 6]],RIGHT(AB$2,1)+2,FALSE))</f>
        <v>#N/A</v>
      </c>
      <c r="AC70" s="38" t="e">
        <f>IF(VLOOKUP($A70,Table145[[thematic areas]:[indicator 6]],RIGHT(AC$2,1)+2,FALSE)=0,"",VLOOKUP($A70,Table145[[thematic areas]:[indicator 6]],RIGHT(AC$2,1)+2,FALSE))</f>
        <v>#N/A</v>
      </c>
      <c r="AD70" s="38" t="e">
        <f>IF(VLOOKUP($A70,Table145[[thematic areas]:[indicator 6]],RIGHT(AD$2,1)+2,FALSE)=0,"",VLOOKUP($A70,Table145[[thematic areas]:[indicator 6]],RIGHT(AD$2,1)+2,FALSE))</f>
        <v>#N/A</v>
      </c>
      <c r="AE70" s="38" t="e">
        <f>IF(VLOOKUP($A70,Table145[[thematic areas]:[indicator 6]],RIGHT(AE$2,1)+2,FALSE)=0,"",VLOOKUP($A70,Table145[[thematic areas]:[indicator 6]],RIGHT(AE$2,1)+2,FALSE))</f>
        <v>#N/A</v>
      </c>
      <c r="AF70" s="38" t="e">
        <f>IF(VLOOKUP($A70,Table145[[thematic areas]:[indicator 6]],RIGHT(AF$2,1)+2,FALSE)=0,"",VLOOKUP($A70,Table145[[thematic areas]:[indicator 6]],RIGHT(AF$2,1)+2,FALSE))</f>
        <v>#N/A</v>
      </c>
      <c r="AG70" s="38"/>
      <c r="AH70" s="1">
        <f t="shared" ref="AH70:AH100" si="5">IF(B70=B69,AH69+1,1)</f>
        <v>67</v>
      </c>
      <c r="AI70" s="1">
        <f t="shared" si="4"/>
        <v>67</v>
      </c>
      <c r="AJ70" s="34" t="e">
        <f>IF(VLOOKUP(B70,Table1[[indicators]:[area]],3,FALSE)=A70,1,2)</f>
        <v>#N/A</v>
      </c>
    </row>
    <row r="71" spans="1:37" s="1" customFormat="1" x14ac:dyDescent="0.25">
      <c r="A71" s="45"/>
      <c r="B71" s="31"/>
      <c r="C71" s="34"/>
      <c r="D71" s="34"/>
      <c r="E71" s="116"/>
      <c r="F71" s="116"/>
      <c r="G71" s="47" t="str">
        <f>IF(NAPHS_table[[#This Row],[Indicator]]="","",VLOOKUP(NAPHS_table[[#This Row],[Indicator]],Table1[[indicators]:[area]],2,FALSE)&amp;NAPHS_table[[#This Row],[activity '#2]]&amp;".")</f>
        <v/>
      </c>
      <c r="H71" s="31"/>
      <c r="I71" s="32"/>
      <c r="J71" s="34"/>
      <c r="K71" s="31"/>
      <c r="L71" s="31"/>
      <c r="M71" s="31"/>
      <c r="N71" s="31"/>
      <c r="O71" s="31" t="str">
        <f>IF(M71="","",
IF(N71="","",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1" s="35"/>
      <c r="Q71" s="35"/>
      <c r="R71" s="36"/>
      <c r="S71" s="31"/>
      <c r="T71" s="34"/>
      <c r="U71" s="34"/>
      <c r="V71" s="32"/>
      <c r="W71" s="31"/>
      <c r="X71" s="31"/>
      <c r="Y71" s="31"/>
      <c r="Z71" s="14">
        <f>_xlfn.IFNA(VLOOKUP(X71,reference_tables!$AE$2:$AF$6,2,FALSE),0%)</f>
        <v>0</v>
      </c>
      <c r="AA71" s="38" t="e">
        <f>IF(VLOOKUP($A71,Table145[[thematic areas]:[indicator 6]],RIGHT(AA$2,1)+2,FALSE)=0,"",VLOOKUP($A71,Table145[[thematic areas]:[indicator 6]],RIGHT(AA$2,1)+2,FALSE))</f>
        <v>#N/A</v>
      </c>
      <c r="AB71" s="38" t="e">
        <f>IF(VLOOKUP($A71,Table145[[thematic areas]:[indicator 6]],RIGHT(AB$2,1)+2,FALSE)=0,"",VLOOKUP($A71,Table145[[thematic areas]:[indicator 6]],RIGHT(AB$2,1)+2,FALSE))</f>
        <v>#N/A</v>
      </c>
      <c r="AC71" s="38" t="e">
        <f>IF(VLOOKUP($A71,Table145[[thematic areas]:[indicator 6]],RIGHT(AC$2,1)+2,FALSE)=0,"",VLOOKUP($A71,Table145[[thematic areas]:[indicator 6]],RIGHT(AC$2,1)+2,FALSE))</f>
        <v>#N/A</v>
      </c>
      <c r="AD71" s="38" t="e">
        <f>IF(VLOOKUP($A71,Table145[[thematic areas]:[indicator 6]],RIGHT(AD$2,1)+2,FALSE)=0,"",VLOOKUP($A71,Table145[[thematic areas]:[indicator 6]],RIGHT(AD$2,1)+2,FALSE))</f>
        <v>#N/A</v>
      </c>
      <c r="AE71" s="38" t="e">
        <f>IF(VLOOKUP($A71,Table145[[thematic areas]:[indicator 6]],RIGHT(AE$2,1)+2,FALSE)=0,"",VLOOKUP($A71,Table145[[thematic areas]:[indicator 6]],RIGHT(AE$2,1)+2,FALSE))</f>
        <v>#N/A</v>
      </c>
      <c r="AF71" s="38" t="e">
        <f>IF(VLOOKUP($A71,Table145[[thematic areas]:[indicator 6]],RIGHT(AF$2,1)+2,FALSE)=0,"",VLOOKUP($A71,Table145[[thematic areas]:[indicator 6]],RIGHT(AF$2,1)+2,FALSE))</f>
        <v>#N/A</v>
      </c>
      <c r="AG71" s="38"/>
      <c r="AH71" s="1">
        <f t="shared" si="5"/>
        <v>68</v>
      </c>
      <c r="AI71" s="1">
        <f t="shared" si="4"/>
        <v>68</v>
      </c>
      <c r="AJ71" s="34" t="e">
        <f>IF(VLOOKUP(B71,Table1[[indicators]:[area]],3,FALSE)=A71,1,2)</f>
        <v>#N/A</v>
      </c>
    </row>
    <row r="72" spans="1:37" s="1" customFormat="1" x14ac:dyDescent="0.25">
      <c r="A72" s="45"/>
      <c r="B72" s="31"/>
      <c r="C72" s="34"/>
      <c r="D72" s="34"/>
      <c r="E72" s="116"/>
      <c r="F72" s="116"/>
      <c r="G72" s="47" t="str">
        <f>IF(NAPHS_table[[#This Row],[Indicator]]="","",VLOOKUP(NAPHS_table[[#This Row],[Indicator]],Table1[[indicators]:[area]],2,FALSE)&amp;NAPHS_table[[#This Row],[activity '#2]]&amp;".")</f>
        <v/>
      </c>
      <c r="H72" s="31"/>
      <c r="I72" s="32"/>
      <c r="J72" s="34"/>
      <c r="K72" s="31"/>
      <c r="L72" s="31"/>
      <c r="M72" s="31"/>
      <c r="N72" s="31"/>
      <c r="O72" s="31" t="str">
        <f>IF(M72="","",
IF(N72="","",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2" s="35"/>
      <c r="Q72" s="35"/>
      <c r="R72" s="36"/>
      <c r="S72" s="31"/>
      <c r="T72" s="34"/>
      <c r="U72" s="34"/>
      <c r="V72" s="32"/>
      <c r="W72" s="31"/>
      <c r="X72" s="31"/>
      <c r="Y72" s="31"/>
      <c r="Z72" s="14">
        <f>_xlfn.IFNA(VLOOKUP(X72,reference_tables!$AE$2:$AF$6,2,FALSE),0%)</f>
        <v>0</v>
      </c>
      <c r="AA72" s="38" t="e">
        <f>IF(VLOOKUP($A72,Table145[[thematic areas]:[indicator 6]],RIGHT(AA$2,1)+2,FALSE)=0,"",VLOOKUP($A72,Table145[[thematic areas]:[indicator 6]],RIGHT(AA$2,1)+2,FALSE))</f>
        <v>#N/A</v>
      </c>
      <c r="AB72" s="38" t="e">
        <f>IF(VLOOKUP($A72,Table145[[thematic areas]:[indicator 6]],RIGHT(AB$2,1)+2,FALSE)=0,"",VLOOKUP($A72,Table145[[thematic areas]:[indicator 6]],RIGHT(AB$2,1)+2,FALSE))</f>
        <v>#N/A</v>
      </c>
      <c r="AC72" s="38" t="e">
        <f>IF(VLOOKUP($A72,Table145[[thematic areas]:[indicator 6]],RIGHT(AC$2,1)+2,FALSE)=0,"",VLOOKUP($A72,Table145[[thematic areas]:[indicator 6]],RIGHT(AC$2,1)+2,FALSE))</f>
        <v>#N/A</v>
      </c>
      <c r="AD72" s="38" t="e">
        <f>IF(VLOOKUP($A72,Table145[[thematic areas]:[indicator 6]],RIGHT(AD$2,1)+2,FALSE)=0,"",VLOOKUP($A72,Table145[[thematic areas]:[indicator 6]],RIGHT(AD$2,1)+2,FALSE))</f>
        <v>#N/A</v>
      </c>
      <c r="AE72" s="38" t="e">
        <f>IF(VLOOKUP($A72,Table145[[thematic areas]:[indicator 6]],RIGHT(AE$2,1)+2,FALSE)=0,"",VLOOKUP($A72,Table145[[thematic areas]:[indicator 6]],RIGHT(AE$2,1)+2,FALSE))</f>
        <v>#N/A</v>
      </c>
      <c r="AF72" s="38" t="e">
        <f>IF(VLOOKUP($A72,Table145[[thematic areas]:[indicator 6]],RIGHT(AF$2,1)+2,FALSE)=0,"",VLOOKUP($A72,Table145[[thematic areas]:[indicator 6]],RIGHT(AF$2,1)+2,FALSE))</f>
        <v>#N/A</v>
      </c>
      <c r="AG72" s="38"/>
      <c r="AH72" s="1">
        <f t="shared" si="5"/>
        <v>69</v>
      </c>
      <c r="AI72" s="1">
        <f t="shared" si="4"/>
        <v>69</v>
      </c>
      <c r="AJ72" s="34" t="e">
        <f>IF(VLOOKUP(B72,Table1[[indicators]:[area]],3,FALSE)=A72,1,2)</f>
        <v>#N/A</v>
      </c>
    </row>
    <row r="73" spans="1:37" s="1" customFormat="1" x14ac:dyDescent="0.25">
      <c r="A73" s="45"/>
      <c r="B73" s="31"/>
      <c r="C73" s="34"/>
      <c r="D73" s="34"/>
      <c r="E73" s="116"/>
      <c r="F73" s="116"/>
      <c r="G73" s="47" t="str">
        <f>IF(NAPHS_table[[#This Row],[Indicator]]="","",VLOOKUP(NAPHS_table[[#This Row],[Indicator]],Table1[[indicators]:[area]],2,FALSE)&amp;NAPHS_table[[#This Row],[activity '#2]]&amp;".")</f>
        <v/>
      </c>
      <c r="H73" s="31"/>
      <c r="I73" s="32"/>
      <c r="J73" s="34"/>
      <c r="K73" s="31"/>
      <c r="L73" s="31"/>
      <c r="M73" s="31"/>
      <c r="N73" s="31"/>
      <c r="O73" s="31" t="str">
        <f>IF(M73="","",
IF(N73="","",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3" s="35"/>
      <c r="Q73" s="35"/>
      <c r="R73" s="36"/>
      <c r="S73" s="31"/>
      <c r="T73" s="34"/>
      <c r="U73" s="34"/>
      <c r="V73" s="32"/>
      <c r="W73" s="31"/>
      <c r="X73" s="31"/>
      <c r="Y73" s="31"/>
      <c r="Z73" s="14">
        <f>_xlfn.IFNA(VLOOKUP(X73,reference_tables!$AE$2:$AF$6,2,FALSE),0%)</f>
        <v>0</v>
      </c>
      <c r="AA73" s="38" t="e">
        <f>IF(VLOOKUP($A73,Table145[[thematic areas]:[indicator 6]],RIGHT(AA$2,1)+2,FALSE)=0,"",VLOOKUP($A73,Table145[[thematic areas]:[indicator 6]],RIGHT(AA$2,1)+2,FALSE))</f>
        <v>#N/A</v>
      </c>
      <c r="AB73" s="38" t="e">
        <f>IF(VLOOKUP($A73,Table145[[thematic areas]:[indicator 6]],RIGHT(AB$2,1)+2,FALSE)=0,"",VLOOKUP($A73,Table145[[thematic areas]:[indicator 6]],RIGHT(AB$2,1)+2,FALSE))</f>
        <v>#N/A</v>
      </c>
      <c r="AC73" s="38" t="e">
        <f>IF(VLOOKUP($A73,Table145[[thematic areas]:[indicator 6]],RIGHT(AC$2,1)+2,FALSE)=0,"",VLOOKUP($A73,Table145[[thematic areas]:[indicator 6]],RIGHT(AC$2,1)+2,FALSE))</f>
        <v>#N/A</v>
      </c>
      <c r="AD73" s="38" t="e">
        <f>IF(VLOOKUP($A73,Table145[[thematic areas]:[indicator 6]],RIGHT(AD$2,1)+2,FALSE)=0,"",VLOOKUP($A73,Table145[[thematic areas]:[indicator 6]],RIGHT(AD$2,1)+2,FALSE))</f>
        <v>#N/A</v>
      </c>
      <c r="AE73" s="38" t="e">
        <f>IF(VLOOKUP($A73,Table145[[thematic areas]:[indicator 6]],RIGHT(AE$2,1)+2,FALSE)=0,"",VLOOKUP($A73,Table145[[thematic areas]:[indicator 6]],RIGHT(AE$2,1)+2,FALSE))</f>
        <v>#N/A</v>
      </c>
      <c r="AF73" s="38" t="e">
        <f>IF(VLOOKUP($A73,Table145[[thematic areas]:[indicator 6]],RIGHT(AF$2,1)+2,FALSE)=0,"",VLOOKUP($A73,Table145[[thematic areas]:[indicator 6]],RIGHT(AF$2,1)+2,FALSE))</f>
        <v>#N/A</v>
      </c>
      <c r="AG73" s="38"/>
      <c r="AH73" s="1">
        <f t="shared" si="5"/>
        <v>70</v>
      </c>
      <c r="AI73" s="1">
        <f t="shared" si="4"/>
        <v>70</v>
      </c>
      <c r="AJ73" s="34" t="e">
        <f>IF(VLOOKUP(B73,Table1[[indicators]:[area]],3,FALSE)=A73,1,2)</f>
        <v>#N/A</v>
      </c>
    </row>
    <row r="74" spans="1:37" s="1" customFormat="1" x14ac:dyDescent="0.25">
      <c r="A74" s="45"/>
      <c r="B74" s="31"/>
      <c r="C74" s="34"/>
      <c r="D74" s="34"/>
      <c r="E74" s="116"/>
      <c r="F74" s="116"/>
      <c r="G74" s="47" t="str">
        <f>IF(NAPHS_table[[#This Row],[Indicator]]="","",VLOOKUP(NAPHS_table[[#This Row],[Indicator]],Table1[[indicators]:[area]],2,FALSE)&amp;NAPHS_table[[#This Row],[activity '#2]]&amp;".")</f>
        <v/>
      </c>
      <c r="H74" s="31"/>
      <c r="I74" s="32"/>
      <c r="J74" s="34"/>
      <c r="K74" s="31"/>
      <c r="L74" s="31"/>
      <c r="M74" s="31"/>
      <c r="N74" s="31"/>
      <c r="O74" s="31" t="str">
        <f>IF(M74="","",
IF(N74="","",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4" s="35"/>
      <c r="Q74" s="35"/>
      <c r="R74" s="36"/>
      <c r="S74" s="31"/>
      <c r="T74" s="34"/>
      <c r="U74" s="34"/>
      <c r="V74" s="32"/>
      <c r="W74" s="31"/>
      <c r="X74" s="31"/>
      <c r="Y74" s="31"/>
      <c r="Z74" s="14">
        <f>_xlfn.IFNA(VLOOKUP(X74,reference_tables!$AE$2:$AF$6,2,FALSE),0%)</f>
        <v>0</v>
      </c>
      <c r="AA74" s="38" t="e">
        <f>IF(VLOOKUP($A74,Table145[[thematic areas]:[indicator 6]],RIGHT(AA$2,1)+2,FALSE)=0,"",VLOOKUP($A74,Table145[[thematic areas]:[indicator 6]],RIGHT(AA$2,1)+2,FALSE))</f>
        <v>#N/A</v>
      </c>
      <c r="AB74" s="38" t="e">
        <f>IF(VLOOKUP($A74,Table145[[thematic areas]:[indicator 6]],RIGHT(AB$2,1)+2,FALSE)=0,"",VLOOKUP($A74,Table145[[thematic areas]:[indicator 6]],RIGHT(AB$2,1)+2,FALSE))</f>
        <v>#N/A</v>
      </c>
      <c r="AC74" s="38" t="e">
        <f>IF(VLOOKUP($A74,Table145[[thematic areas]:[indicator 6]],RIGHT(AC$2,1)+2,FALSE)=0,"",VLOOKUP($A74,Table145[[thematic areas]:[indicator 6]],RIGHT(AC$2,1)+2,FALSE))</f>
        <v>#N/A</v>
      </c>
      <c r="AD74" s="38" t="e">
        <f>IF(VLOOKUP($A74,Table145[[thematic areas]:[indicator 6]],RIGHT(AD$2,1)+2,FALSE)=0,"",VLOOKUP($A74,Table145[[thematic areas]:[indicator 6]],RIGHT(AD$2,1)+2,FALSE))</f>
        <v>#N/A</v>
      </c>
      <c r="AE74" s="38" t="e">
        <f>IF(VLOOKUP($A74,Table145[[thematic areas]:[indicator 6]],RIGHT(AE$2,1)+2,FALSE)=0,"",VLOOKUP($A74,Table145[[thematic areas]:[indicator 6]],RIGHT(AE$2,1)+2,FALSE))</f>
        <v>#N/A</v>
      </c>
      <c r="AF74" s="38" t="e">
        <f>IF(VLOOKUP($A74,Table145[[thematic areas]:[indicator 6]],RIGHT(AF$2,1)+2,FALSE)=0,"",VLOOKUP($A74,Table145[[thematic areas]:[indicator 6]],RIGHT(AF$2,1)+2,FALSE))</f>
        <v>#N/A</v>
      </c>
      <c r="AG74" s="38"/>
      <c r="AH74" s="1">
        <f t="shared" si="5"/>
        <v>71</v>
      </c>
      <c r="AI74" s="1">
        <f t="shared" si="4"/>
        <v>71</v>
      </c>
      <c r="AJ74" s="34" t="e">
        <f>IF(VLOOKUP(B74,Table1[[indicators]:[area]],3,FALSE)=A74,1,2)</f>
        <v>#N/A</v>
      </c>
    </row>
    <row r="75" spans="1:37" s="1" customFormat="1" x14ac:dyDescent="0.25">
      <c r="A75" s="45"/>
      <c r="B75" s="31"/>
      <c r="C75" s="34"/>
      <c r="D75" s="34"/>
      <c r="E75" s="116"/>
      <c r="F75" s="116"/>
      <c r="G75" s="47" t="str">
        <f>IF(NAPHS_table[[#This Row],[Indicator]]="","",VLOOKUP(NAPHS_table[[#This Row],[Indicator]],Table1[[indicators]:[area]],2,FALSE)&amp;NAPHS_table[[#This Row],[activity '#2]]&amp;".")</f>
        <v/>
      </c>
      <c r="H75" s="31"/>
      <c r="I75" s="32"/>
      <c r="J75" s="34"/>
      <c r="K75" s="31"/>
      <c r="L75" s="31"/>
      <c r="M75" s="31"/>
      <c r="N75" s="31"/>
      <c r="O75" s="31" t="str">
        <f>IF(M75="","",
IF(N75="","",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5" s="35"/>
      <c r="Q75" s="35"/>
      <c r="R75" s="36"/>
      <c r="S75" s="31"/>
      <c r="T75" s="34"/>
      <c r="U75" s="34"/>
      <c r="V75" s="32"/>
      <c r="W75" s="31"/>
      <c r="X75" s="31"/>
      <c r="Y75" s="31"/>
      <c r="Z75" s="14">
        <f>_xlfn.IFNA(VLOOKUP(X75,reference_tables!$AE$2:$AF$6,2,FALSE),0%)</f>
        <v>0</v>
      </c>
      <c r="AA75" s="38" t="e">
        <f>IF(VLOOKUP($A75,Table145[[thematic areas]:[indicator 6]],RIGHT(AA$2,1)+2,FALSE)=0,"",VLOOKUP($A75,Table145[[thematic areas]:[indicator 6]],RIGHT(AA$2,1)+2,FALSE))</f>
        <v>#N/A</v>
      </c>
      <c r="AB75" s="38" t="e">
        <f>IF(VLOOKUP($A75,Table145[[thematic areas]:[indicator 6]],RIGHT(AB$2,1)+2,FALSE)=0,"",VLOOKUP($A75,Table145[[thematic areas]:[indicator 6]],RIGHT(AB$2,1)+2,FALSE))</f>
        <v>#N/A</v>
      </c>
      <c r="AC75" s="38" t="e">
        <f>IF(VLOOKUP($A75,Table145[[thematic areas]:[indicator 6]],RIGHT(AC$2,1)+2,FALSE)=0,"",VLOOKUP($A75,Table145[[thematic areas]:[indicator 6]],RIGHT(AC$2,1)+2,FALSE))</f>
        <v>#N/A</v>
      </c>
      <c r="AD75" s="38" t="e">
        <f>IF(VLOOKUP($A75,Table145[[thematic areas]:[indicator 6]],RIGHT(AD$2,1)+2,FALSE)=0,"",VLOOKUP($A75,Table145[[thematic areas]:[indicator 6]],RIGHT(AD$2,1)+2,FALSE))</f>
        <v>#N/A</v>
      </c>
      <c r="AE75" s="38" t="e">
        <f>IF(VLOOKUP($A75,Table145[[thematic areas]:[indicator 6]],RIGHT(AE$2,1)+2,FALSE)=0,"",VLOOKUP($A75,Table145[[thematic areas]:[indicator 6]],RIGHT(AE$2,1)+2,FALSE))</f>
        <v>#N/A</v>
      </c>
      <c r="AF75" s="38" t="e">
        <f>IF(VLOOKUP($A75,Table145[[thematic areas]:[indicator 6]],RIGHT(AF$2,1)+2,FALSE)=0,"",VLOOKUP($A75,Table145[[thematic areas]:[indicator 6]],RIGHT(AF$2,1)+2,FALSE))</f>
        <v>#N/A</v>
      </c>
      <c r="AG75" s="38"/>
      <c r="AH75" s="1">
        <f t="shared" si="5"/>
        <v>72</v>
      </c>
      <c r="AI75" s="1">
        <f t="shared" si="4"/>
        <v>72</v>
      </c>
      <c r="AJ75" s="34" t="e">
        <f>IF(VLOOKUP(B75,Table1[[indicators]:[area]],3,FALSE)=A75,1,2)</f>
        <v>#N/A</v>
      </c>
    </row>
    <row r="76" spans="1:37" s="1" customFormat="1" x14ac:dyDescent="0.25">
      <c r="A76" s="45"/>
      <c r="B76" s="31"/>
      <c r="C76" s="34"/>
      <c r="D76" s="34"/>
      <c r="E76" s="116"/>
      <c r="F76" s="116"/>
      <c r="G76" s="47" t="str">
        <f>IF(NAPHS_table[[#This Row],[Indicator]]="","",VLOOKUP(NAPHS_table[[#This Row],[Indicator]],Table1[[indicators]:[area]],2,FALSE)&amp;NAPHS_table[[#This Row],[activity '#2]]&amp;".")</f>
        <v/>
      </c>
      <c r="H76" s="31"/>
      <c r="I76" s="32"/>
      <c r="J76" s="34"/>
      <c r="K76" s="31"/>
      <c r="L76" s="31"/>
      <c r="M76" s="31"/>
      <c r="N76" s="31"/>
      <c r="O76" s="31" t="str">
        <f>IF(M76="","",
IF(N76="","",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6" s="35"/>
      <c r="Q76" s="35"/>
      <c r="R76" s="36"/>
      <c r="S76" s="31"/>
      <c r="T76" s="34"/>
      <c r="U76" s="34"/>
      <c r="V76" s="32"/>
      <c r="W76" s="31"/>
      <c r="X76" s="31"/>
      <c r="Y76" s="31"/>
      <c r="Z76" s="14">
        <f>_xlfn.IFNA(VLOOKUP(X76,reference_tables!$AE$2:$AF$6,2,FALSE),0%)</f>
        <v>0</v>
      </c>
      <c r="AA76" s="38" t="e">
        <f>IF(VLOOKUP($A76,Table145[[thematic areas]:[indicator 6]],RIGHT(AA$2,1)+2,FALSE)=0,"",VLOOKUP($A76,Table145[[thematic areas]:[indicator 6]],RIGHT(AA$2,1)+2,FALSE))</f>
        <v>#N/A</v>
      </c>
      <c r="AB76" s="38" t="e">
        <f>IF(VLOOKUP($A76,Table145[[thematic areas]:[indicator 6]],RIGHT(AB$2,1)+2,FALSE)=0,"",VLOOKUP($A76,Table145[[thematic areas]:[indicator 6]],RIGHT(AB$2,1)+2,FALSE))</f>
        <v>#N/A</v>
      </c>
      <c r="AC76" s="38" t="e">
        <f>IF(VLOOKUP($A76,Table145[[thematic areas]:[indicator 6]],RIGHT(AC$2,1)+2,FALSE)=0,"",VLOOKUP($A76,Table145[[thematic areas]:[indicator 6]],RIGHT(AC$2,1)+2,FALSE))</f>
        <v>#N/A</v>
      </c>
      <c r="AD76" s="38" t="e">
        <f>IF(VLOOKUP($A76,Table145[[thematic areas]:[indicator 6]],RIGHT(AD$2,1)+2,FALSE)=0,"",VLOOKUP($A76,Table145[[thematic areas]:[indicator 6]],RIGHT(AD$2,1)+2,FALSE))</f>
        <v>#N/A</v>
      </c>
      <c r="AE76" s="38" t="e">
        <f>IF(VLOOKUP($A76,Table145[[thematic areas]:[indicator 6]],RIGHT(AE$2,1)+2,FALSE)=0,"",VLOOKUP($A76,Table145[[thematic areas]:[indicator 6]],RIGHT(AE$2,1)+2,FALSE))</f>
        <v>#N/A</v>
      </c>
      <c r="AF76" s="38" t="e">
        <f>IF(VLOOKUP($A76,Table145[[thematic areas]:[indicator 6]],RIGHT(AF$2,1)+2,FALSE)=0,"",VLOOKUP($A76,Table145[[thematic areas]:[indicator 6]],RIGHT(AF$2,1)+2,FALSE))</f>
        <v>#N/A</v>
      </c>
      <c r="AG76" s="38"/>
      <c r="AH76" s="1">
        <f t="shared" si="5"/>
        <v>73</v>
      </c>
      <c r="AI76" s="1">
        <f t="shared" si="4"/>
        <v>73</v>
      </c>
      <c r="AJ76" s="34" t="e">
        <f>IF(VLOOKUP(B76,Table1[[indicators]:[area]],3,FALSE)=A76,1,2)</f>
        <v>#N/A</v>
      </c>
    </row>
    <row r="77" spans="1:37" s="1" customFormat="1" x14ac:dyDescent="0.25">
      <c r="A77" s="45"/>
      <c r="B77" s="31"/>
      <c r="C77" s="34"/>
      <c r="D77" s="34"/>
      <c r="E77" s="116"/>
      <c r="F77" s="116"/>
      <c r="G77" s="47" t="str">
        <f>IF(NAPHS_table[[#This Row],[Indicator]]="","",VLOOKUP(NAPHS_table[[#This Row],[Indicator]],Table1[[indicators]:[area]],2,FALSE)&amp;NAPHS_table[[#This Row],[activity '#2]]&amp;".")</f>
        <v/>
      </c>
      <c r="H77" s="31"/>
      <c r="I77" s="32"/>
      <c r="J77" s="34"/>
      <c r="K77" s="31"/>
      <c r="L77" s="31"/>
      <c r="M77" s="31"/>
      <c r="N77" s="31"/>
      <c r="O77" s="31" t="str">
        <f>IF(M77="","",
IF(N77="","",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7" s="35"/>
      <c r="Q77" s="35"/>
      <c r="R77" s="36"/>
      <c r="S77" s="31"/>
      <c r="T77" s="34"/>
      <c r="U77" s="34"/>
      <c r="V77" s="32"/>
      <c r="W77" s="31"/>
      <c r="X77" s="31"/>
      <c r="Y77" s="31"/>
      <c r="Z77" s="14">
        <f>_xlfn.IFNA(VLOOKUP(X77,reference_tables!$AE$2:$AF$6,2,FALSE),0%)</f>
        <v>0</v>
      </c>
      <c r="AA77" s="38" t="e">
        <f>IF(VLOOKUP($A77,Table145[[thematic areas]:[indicator 6]],RIGHT(AA$2,1)+2,FALSE)=0,"",VLOOKUP($A77,Table145[[thematic areas]:[indicator 6]],RIGHT(AA$2,1)+2,FALSE))</f>
        <v>#N/A</v>
      </c>
      <c r="AB77" s="38" t="e">
        <f>IF(VLOOKUP($A77,Table145[[thematic areas]:[indicator 6]],RIGHT(AB$2,1)+2,FALSE)=0,"",VLOOKUP($A77,Table145[[thematic areas]:[indicator 6]],RIGHT(AB$2,1)+2,FALSE))</f>
        <v>#N/A</v>
      </c>
      <c r="AC77" s="38" t="e">
        <f>IF(VLOOKUP($A77,Table145[[thematic areas]:[indicator 6]],RIGHT(AC$2,1)+2,FALSE)=0,"",VLOOKUP($A77,Table145[[thematic areas]:[indicator 6]],RIGHT(AC$2,1)+2,FALSE))</f>
        <v>#N/A</v>
      </c>
      <c r="AD77" s="38" t="e">
        <f>IF(VLOOKUP($A77,Table145[[thematic areas]:[indicator 6]],RIGHT(AD$2,1)+2,FALSE)=0,"",VLOOKUP($A77,Table145[[thematic areas]:[indicator 6]],RIGHT(AD$2,1)+2,FALSE))</f>
        <v>#N/A</v>
      </c>
      <c r="AE77" s="38" t="e">
        <f>IF(VLOOKUP($A77,Table145[[thematic areas]:[indicator 6]],RIGHT(AE$2,1)+2,FALSE)=0,"",VLOOKUP($A77,Table145[[thematic areas]:[indicator 6]],RIGHT(AE$2,1)+2,FALSE))</f>
        <v>#N/A</v>
      </c>
      <c r="AF77" s="38" t="e">
        <f>IF(VLOOKUP($A77,Table145[[thematic areas]:[indicator 6]],RIGHT(AF$2,1)+2,FALSE)=0,"",VLOOKUP($A77,Table145[[thematic areas]:[indicator 6]],RIGHT(AF$2,1)+2,FALSE))</f>
        <v>#N/A</v>
      </c>
      <c r="AG77" s="38"/>
      <c r="AH77" s="1">
        <f t="shared" si="5"/>
        <v>74</v>
      </c>
      <c r="AI77" s="1">
        <f t="shared" si="4"/>
        <v>74</v>
      </c>
      <c r="AJ77" s="34" t="e">
        <f>IF(VLOOKUP(B77,Table1[[indicators]:[area]],3,FALSE)=A77,1,2)</f>
        <v>#N/A</v>
      </c>
    </row>
    <row r="78" spans="1:37" s="1" customFormat="1" x14ac:dyDescent="0.25">
      <c r="A78" s="45"/>
      <c r="B78" s="31"/>
      <c r="C78" s="34"/>
      <c r="D78" s="34"/>
      <c r="E78" s="116"/>
      <c r="F78" s="116"/>
      <c r="G78" s="47" t="str">
        <f>IF(NAPHS_table[[#This Row],[Indicator]]="","",VLOOKUP(NAPHS_table[[#This Row],[Indicator]],Table1[[indicators]:[area]],2,FALSE)&amp;NAPHS_table[[#This Row],[activity '#2]]&amp;".")</f>
        <v/>
      </c>
      <c r="H78" s="31"/>
      <c r="I78" s="32"/>
      <c r="J78" s="34"/>
      <c r="K78" s="31"/>
      <c r="L78" s="31"/>
      <c r="M78" s="31"/>
      <c r="N78" s="31"/>
      <c r="O78" s="31" t="str">
        <f>IF(M78="","",
IF(N78="","",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8" s="35"/>
      <c r="Q78" s="35"/>
      <c r="R78" s="36"/>
      <c r="S78" s="31"/>
      <c r="T78" s="34"/>
      <c r="U78" s="34"/>
      <c r="V78" s="32"/>
      <c r="W78" s="31"/>
      <c r="X78" s="31"/>
      <c r="Y78" s="31"/>
      <c r="Z78" s="14">
        <f>_xlfn.IFNA(VLOOKUP(X78,reference_tables!$AE$2:$AF$6,2,FALSE),0%)</f>
        <v>0</v>
      </c>
      <c r="AA78" s="38" t="e">
        <f>IF(VLOOKUP($A78,Table145[[thematic areas]:[indicator 6]],RIGHT(AA$2,1)+2,FALSE)=0,"",VLOOKUP($A78,Table145[[thematic areas]:[indicator 6]],RIGHT(AA$2,1)+2,FALSE))</f>
        <v>#N/A</v>
      </c>
      <c r="AB78" s="38" t="e">
        <f>IF(VLOOKUP($A78,Table145[[thematic areas]:[indicator 6]],RIGHT(AB$2,1)+2,FALSE)=0,"",VLOOKUP($A78,Table145[[thematic areas]:[indicator 6]],RIGHT(AB$2,1)+2,FALSE))</f>
        <v>#N/A</v>
      </c>
      <c r="AC78" s="38" t="e">
        <f>IF(VLOOKUP($A78,Table145[[thematic areas]:[indicator 6]],RIGHT(AC$2,1)+2,FALSE)=0,"",VLOOKUP($A78,Table145[[thematic areas]:[indicator 6]],RIGHT(AC$2,1)+2,FALSE))</f>
        <v>#N/A</v>
      </c>
      <c r="AD78" s="38" t="e">
        <f>IF(VLOOKUP($A78,Table145[[thematic areas]:[indicator 6]],RIGHT(AD$2,1)+2,FALSE)=0,"",VLOOKUP($A78,Table145[[thematic areas]:[indicator 6]],RIGHT(AD$2,1)+2,FALSE))</f>
        <v>#N/A</v>
      </c>
      <c r="AE78" s="38" t="e">
        <f>IF(VLOOKUP($A78,Table145[[thematic areas]:[indicator 6]],RIGHT(AE$2,1)+2,FALSE)=0,"",VLOOKUP($A78,Table145[[thematic areas]:[indicator 6]],RIGHT(AE$2,1)+2,FALSE))</f>
        <v>#N/A</v>
      </c>
      <c r="AF78" s="38" t="e">
        <f>IF(VLOOKUP($A78,Table145[[thematic areas]:[indicator 6]],RIGHT(AF$2,1)+2,FALSE)=0,"",VLOOKUP($A78,Table145[[thematic areas]:[indicator 6]],RIGHT(AF$2,1)+2,FALSE))</f>
        <v>#N/A</v>
      </c>
      <c r="AG78" s="38"/>
      <c r="AH78" s="1">
        <f t="shared" si="5"/>
        <v>75</v>
      </c>
      <c r="AI78" s="1">
        <f t="shared" si="4"/>
        <v>75</v>
      </c>
      <c r="AJ78" s="34" t="e">
        <f>IF(VLOOKUP(B78,Table1[[indicators]:[area]],3,FALSE)=A78,1,2)</f>
        <v>#N/A</v>
      </c>
    </row>
    <row r="79" spans="1:37" s="1" customFormat="1" x14ac:dyDescent="0.25">
      <c r="A79" s="45"/>
      <c r="B79" s="31"/>
      <c r="C79" s="34"/>
      <c r="D79" s="34"/>
      <c r="E79" s="116"/>
      <c r="F79" s="116"/>
      <c r="G79" s="47" t="str">
        <f>IF(NAPHS_table[[#This Row],[Indicator]]="","",VLOOKUP(NAPHS_table[[#This Row],[Indicator]],Table1[[indicators]:[area]],2,FALSE)&amp;NAPHS_table[[#This Row],[activity '#2]]&amp;".")</f>
        <v/>
      </c>
      <c r="H79" s="31"/>
      <c r="I79" s="32"/>
      <c r="J79" s="34"/>
      <c r="K79" s="31"/>
      <c r="L79" s="31"/>
      <c r="M79" s="31"/>
      <c r="N79" s="31"/>
      <c r="O79" s="31" t="str">
        <f>IF(M79="","",
IF(N79="","",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79" s="35"/>
      <c r="Q79" s="35"/>
      <c r="R79" s="36"/>
      <c r="S79" s="31"/>
      <c r="T79" s="34"/>
      <c r="U79" s="34"/>
      <c r="V79" s="32"/>
      <c r="W79" s="31"/>
      <c r="X79" s="31"/>
      <c r="Y79" s="31"/>
      <c r="Z79" s="14">
        <f>_xlfn.IFNA(VLOOKUP(X79,reference_tables!$AE$2:$AF$6,2,FALSE),0%)</f>
        <v>0</v>
      </c>
      <c r="AA79" s="38" t="e">
        <f>IF(VLOOKUP($A79,Table145[[thematic areas]:[indicator 6]],RIGHT(AA$2,1)+2,FALSE)=0,"",VLOOKUP($A79,Table145[[thematic areas]:[indicator 6]],RIGHT(AA$2,1)+2,FALSE))</f>
        <v>#N/A</v>
      </c>
      <c r="AB79" s="38" t="e">
        <f>IF(VLOOKUP($A79,Table145[[thematic areas]:[indicator 6]],RIGHT(AB$2,1)+2,FALSE)=0,"",VLOOKUP($A79,Table145[[thematic areas]:[indicator 6]],RIGHT(AB$2,1)+2,FALSE))</f>
        <v>#N/A</v>
      </c>
      <c r="AC79" s="38" t="e">
        <f>IF(VLOOKUP($A79,Table145[[thematic areas]:[indicator 6]],RIGHT(AC$2,1)+2,FALSE)=0,"",VLOOKUP($A79,Table145[[thematic areas]:[indicator 6]],RIGHT(AC$2,1)+2,FALSE))</f>
        <v>#N/A</v>
      </c>
      <c r="AD79" s="38" t="e">
        <f>IF(VLOOKUP($A79,Table145[[thematic areas]:[indicator 6]],RIGHT(AD$2,1)+2,FALSE)=0,"",VLOOKUP($A79,Table145[[thematic areas]:[indicator 6]],RIGHT(AD$2,1)+2,FALSE))</f>
        <v>#N/A</v>
      </c>
      <c r="AE79" s="38" t="e">
        <f>IF(VLOOKUP($A79,Table145[[thematic areas]:[indicator 6]],RIGHT(AE$2,1)+2,FALSE)=0,"",VLOOKUP($A79,Table145[[thematic areas]:[indicator 6]],RIGHT(AE$2,1)+2,FALSE))</f>
        <v>#N/A</v>
      </c>
      <c r="AF79" s="38" t="e">
        <f>IF(VLOOKUP($A79,Table145[[thematic areas]:[indicator 6]],RIGHT(AF$2,1)+2,FALSE)=0,"",VLOOKUP($A79,Table145[[thematic areas]:[indicator 6]],RIGHT(AF$2,1)+2,FALSE))</f>
        <v>#N/A</v>
      </c>
      <c r="AG79" s="38"/>
      <c r="AH79" s="1">
        <f t="shared" si="5"/>
        <v>76</v>
      </c>
      <c r="AI79" s="1">
        <f t="shared" si="4"/>
        <v>76</v>
      </c>
      <c r="AJ79" s="34" t="e">
        <f>IF(VLOOKUP(B79,Table1[[indicators]:[area]],3,FALSE)=A79,1,2)</f>
        <v>#N/A</v>
      </c>
    </row>
    <row r="80" spans="1:37" s="1" customFormat="1" x14ac:dyDescent="0.25">
      <c r="A80" s="45"/>
      <c r="B80" s="31"/>
      <c r="C80" s="34"/>
      <c r="D80" s="34"/>
      <c r="E80" s="116"/>
      <c r="F80" s="116"/>
      <c r="G80" s="47" t="str">
        <f>IF(NAPHS_table[[#This Row],[Indicator]]="","",VLOOKUP(NAPHS_table[[#This Row],[Indicator]],Table1[[indicators]:[area]],2,FALSE)&amp;NAPHS_table[[#This Row],[activity '#2]]&amp;".")</f>
        <v/>
      </c>
      <c r="H80" s="31"/>
      <c r="I80" s="32"/>
      <c r="J80" s="34"/>
      <c r="K80" s="31"/>
      <c r="L80" s="31"/>
      <c r="M80" s="31"/>
      <c r="N80" s="31"/>
      <c r="O80" s="31" t="str">
        <f>IF(M80="","",
IF(N80="","",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0" s="35"/>
      <c r="Q80" s="35"/>
      <c r="R80" s="36"/>
      <c r="S80" s="31"/>
      <c r="T80" s="34"/>
      <c r="U80" s="34"/>
      <c r="V80" s="32"/>
      <c r="W80" s="31"/>
      <c r="X80" s="31"/>
      <c r="Y80" s="31"/>
      <c r="Z80" s="14">
        <f>_xlfn.IFNA(VLOOKUP(X80,reference_tables!$AE$2:$AF$6,2,FALSE),0%)</f>
        <v>0</v>
      </c>
      <c r="AA80" s="38" t="e">
        <f>IF(VLOOKUP($A80,Table145[[thematic areas]:[indicator 6]],RIGHT(AA$2,1)+2,FALSE)=0,"",VLOOKUP($A80,Table145[[thematic areas]:[indicator 6]],RIGHT(AA$2,1)+2,FALSE))</f>
        <v>#N/A</v>
      </c>
      <c r="AB80" s="38" t="e">
        <f>IF(VLOOKUP($A80,Table145[[thematic areas]:[indicator 6]],RIGHT(AB$2,1)+2,FALSE)=0,"",VLOOKUP($A80,Table145[[thematic areas]:[indicator 6]],RIGHT(AB$2,1)+2,FALSE))</f>
        <v>#N/A</v>
      </c>
      <c r="AC80" s="38" t="e">
        <f>IF(VLOOKUP($A80,Table145[[thematic areas]:[indicator 6]],RIGHT(AC$2,1)+2,FALSE)=0,"",VLOOKUP($A80,Table145[[thematic areas]:[indicator 6]],RIGHT(AC$2,1)+2,FALSE))</f>
        <v>#N/A</v>
      </c>
      <c r="AD80" s="38" t="e">
        <f>IF(VLOOKUP($A80,Table145[[thematic areas]:[indicator 6]],RIGHT(AD$2,1)+2,FALSE)=0,"",VLOOKUP($A80,Table145[[thematic areas]:[indicator 6]],RIGHT(AD$2,1)+2,FALSE))</f>
        <v>#N/A</v>
      </c>
      <c r="AE80" s="38" t="e">
        <f>IF(VLOOKUP($A80,Table145[[thematic areas]:[indicator 6]],RIGHT(AE$2,1)+2,FALSE)=0,"",VLOOKUP($A80,Table145[[thematic areas]:[indicator 6]],RIGHT(AE$2,1)+2,FALSE))</f>
        <v>#N/A</v>
      </c>
      <c r="AF80" s="38" t="e">
        <f>IF(VLOOKUP($A80,Table145[[thematic areas]:[indicator 6]],RIGHT(AF$2,1)+2,FALSE)=0,"",VLOOKUP($A80,Table145[[thematic areas]:[indicator 6]],RIGHT(AF$2,1)+2,FALSE))</f>
        <v>#N/A</v>
      </c>
      <c r="AG80" s="38"/>
      <c r="AH80" s="1">
        <f t="shared" si="5"/>
        <v>77</v>
      </c>
      <c r="AI80" s="1">
        <f t="shared" si="4"/>
        <v>77</v>
      </c>
      <c r="AJ80" s="34" t="e">
        <f>IF(VLOOKUP(B80,Table1[[indicators]:[area]],3,FALSE)=A80,1,2)</f>
        <v>#N/A</v>
      </c>
    </row>
    <row r="81" spans="1:36" s="1" customFormat="1" x14ac:dyDescent="0.25">
      <c r="A81" s="45"/>
      <c r="B81" s="31"/>
      <c r="C81" s="34"/>
      <c r="D81" s="34"/>
      <c r="E81" s="116"/>
      <c r="F81" s="116"/>
      <c r="G81" s="47" t="str">
        <f>IF(NAPHS_table[[#This Row],[Indicator]]="","",VLOOKUP(NAPHS_table[[#This Row],[Indicator]],Table1[[indicators]:[area]],2,FALSE)&amp;NAPHS_table[[#This Row],[activity '#2]]&amp;".")</f>
        <v/>
      </c>
      <c r="H81" s="31"/>
      <c r="I81" s="32"/>
      <c r="J81" s="34"/>
      <c r="K81" s="31"/>
      <c r="L81" s="31"/>
      <c r="M81" s="31"/>
      <c r="N81" s="31"/>
      <c r="O81" s="31" t="str">
        <f>IF(M81="","",
IF(N81="","",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1" s="35"/>
      <c r="Q81" s="35"/>
      <c r="R81" s="36"/>
      <c r="S81" s="31"/>
      <c r="T81" s="34"/>
      <c r="U81" s="34"/>
      <c r="V81" s="32"/>
      <c r="W81" s="31"/>
      <c r="X81" s="31"/>
      <c r="Y81" s="31"/>
      <c r="Z81" s="14">
        <f>_xlfn.IFNA(VLOOKUP(X81,reference_tables!$AE$2:$AF$6,2,FALSE),0%)</f>
        <v>0</v>
      </c>
      <c r="AA81" s="38" t="e">
        <f>IF(VLOOKUP($A81,Table145[[thematic areas]:[indicator 6]],RIGHT(AA$2,1)+2,FALSE)=0,"",VLOOKUP($A81,Table145[[thematic areas]:[indicator 6]],RIGHT(AA$2,1)+2,FALSE))</f>
        <v>#N/A</v>
      </c>
      <c r="AB81" s="38" t="e">
        <f>IF(VLOOKUP($A81,Table145[[thematic areas]:[indicator 6]],RIGHT(AB$2,1)+2,FALSE)=0,"",VLOOKUP($A81,Table145[[thematic areas]:[indicator 6]],RIGHT(AB$2,1)+2,FALSE))</f>
        <v>#N/A</v>
      </c>
      <c r="AC81" s="38" t="e">
        <f>IF(VLOOKUP($A81,Table145[[thematic areas]:[indicator 6]],RIGHT(AC$2,1)+2,FALSE)=0,"",VLOOKUP($A81,Table145[[thematic areas]:[indicator 6]],RIGHT(AC$2,1)+2,FALSE))</f>
        <v>#N/A</v>
      </c>
      <c r="AD81" s="38" t="e">
        <f>IF(VLOOKUP($A81,Table145[[thematic areas]:[indicator 6]],RIGHT(AD$2,1)+2,FALSE)=0,"",VLOOKUP($A81,Table145[[thematic areas]:[indicator 6]],RIGHT(AD$2,1)+2,FALSE))</f>
        <v>#N/A</v>
      </c>
      <c r="AE81" s="38" t="e">
        <f>IF(VLOOKUP($A81,Table145[[thematic areas]:[indicator 6]],RIGHT(AE$2,1)+2,FALSE)=0,"",VLOOKUP($A81,Table145[[thematic areas]:[indicator 6]],RIGHT(AE$2,1)+2,FALSE))</f>
        <v>#N/A</v>
      </c>
      <c r="AF81" s="38" t="e">
        <f>IF(VLOOKUP($A81,Table145[[thematic areas]:[indicator 6]],RIGHT(AF$2,1)+2,FALSE)=0,"",VLOOKUP($A81,Table145[[thematic areas]:[indicator 6]],RIGHT(AF$2,1)+2,FALSE))</f>
        <v>#N/A</v>
      </c>
      <c r="AG81" s="38"/>
      <c r="AH81" s="1">
        <f t="shared" si="5"/>
        <v>78</v>
      </c>
      <c r="AI81" s="1">
        <f t="shared" si="4"/>
        <v>78</v>
      </c>
      <c r="AJ81" s="34" t="e">
        <f>IF(VLOOKUP(B81,Table1[[indicators]:[area]],3,FALSE)=A81,1,2)</f>
        <v>#N/A</v>
      </c>
    </row>
    <row r="82" spans="1:36" s="1" customFormat="1" x14ac:dyDescent="0.25">
      <c r="A82" s="45"/>
      <c r="B82" s="31"/>
      <c r="C82" s="34"/>
      <c r="D82" s="34"/>
      <c r="E82" s="116"/>
      <c r="F82" s="116"/>
      <c r="G82" s="47" t="str">
        <f>IF(NAPHS_table[[#This Row],[Indicator]]="","",VLOOKUP(NAPHS_table[[#This Row],[Indicator]],Table1[[indicators]:[area]],2,FALSE)&amp;NAPHS_table[[#This Row],[activity '#2]]&amp;".")</f>
        <v/>
      </c>
      <c r="H82" s="31"/>
      <c r="I82" s="32"/>
      <c r="J82" s="34"/>
      <c r="K82" s="31"/>
      <c r="L82" s="31"/>
      <c r="M82" s="31"/>
      <c r="N82" s="31"/>
      <c r="O82" s="31" t="str">
        <f>IF(M82="","",
IF(N82="","",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2" s="35"/>
      <c r="Q82" s="35"/>
      <c r="R82" s="36"/>
      <c r="S82" s="31"/>
      <c r="T82" s="34"/>
      <c r="U82" s="34"/>
      <c r="V82" s="32"/>
      <c r="W82" s="31"/>
      <c r="X82" s="31"/>
      <c r="Y82" s="31"/>
      <c r="Z82" s="14">
        <f>_xlfn.IFNA(VLOOKUP(X82,reference_tables!$AE$2:$AF$6,2,FALSE),0%)</f>
        <v>0</v>
      </c>
      <c r="AA82" s="38" t="e">
        <f>IF(VLOOKUP($A82,Table145[[thematic areas]:[indicator 6]],RIGHT(AA$2,1)+2,FALSE)=0,"",VLOOKUP($A82,Table145[[thematic areas]:[indicator 6]],RIGHT(AA$2,1)+2,FALSE))</f>
        <v>#N/A</v>
      </c>
      <c r="AB82" s="38" t="e">
        <f>IF(VLOOKUP($A82,Table145[[thematic areas]:[indicator 6]],RIGHT(AB$2,1)+2,FALSE)=0,"",VLOOKUP($A82,Table145[[thematic areas]:[indicator 6]],RIGHT(AB$2,1)+2,FALSE))</f>
        <v>#N/A</v>
      </c>
      <c r="AC82" s="38" t="e">
        <f>IF(VLOOKUP($A82,Table145[[thematic areas]:[indicator 6]],RIGHT(AC$2,1)+2,FALSE)=0,"",VLOOKUP($A82,Table145[[thematic areas]:[indicator 6]],RIGHT(AC$2,1)+2,FALSE))</f>
        <v>#N/A</v>
      </c>
      <c r="AD82" s="38" t="e">
        <f>IF(VLOOKUP($A82,Table145[[thematic areas]:[indicator 6]],RIGHT(AD$2,1)+2,FALSE)=0,"",VLOOKUP($A82,Table145[[thematic areas]:[indicator 6]],RIGHT(AD$2,1)+2,FALSE))</f>
        <v>#N/A</v>
      </c>
      <c r="AE82" s="38" t="e">
        <f>IF(VLOOKUP($A82,Table145[[thematic areas]:[indicator 6]],RIGHT(AE$2,1)+2,FALSE)=0,"",VLOOKUP($A82,Table145[[thematic areas]:[indicator 6]],RIGHT(AE$2,1)+2,FALSE))</f>
        <v>#N/A</v>
      </c>
      <c r="AF82" s="38" t="e">
        <f>IF(VLOOKUP($A82,Table145[[thematic areas]:[indicator 6]],RIGHT(AF$2,1)+2,FALSE)=0,"",VLOOKUP($A82,Table145[[thematic areas]:[indicator 6]],RIGHT(AF$2,1)+2,FALSE))</f>
        <v>#N/A</v>
      </c>
      <c r="AG82" s="38"/>
      <c r="AH82" s="1">
        <f t="shared" si="5"/>
        <v>79</v>
      </c>
      <c r="AI82" s="1">
        <f t="shared" si="4"/>
        <v>79</v>
      </c>
      <c r="AJ82" s="34" t="e">
        <f>IF(VLOOKUP(B82,Table1[[indicators]:[area]],3,FALSE)=A82,1,2)</f>
        <v>#N/A</v>
      </c>
    </row>
    <row r="83" spans="1:36" s="1" customFormat="1" x14ac:dyDescent="0.25">
      <c r="A83" s="45"/>
      <c r="B83" s="31"/>
      <c r="C83" s="34"/>
      <c r="D83" s="34"/>
      <c r="E83" s="116"/>
      <c r="F83" s="116"/>
      <c r="G83" s="47" t="str">
        <f>IF(NAPHS_table[[#This Row],[Indicator]]="","",VLOOKUP(NAPHS_table[[#This Row],[Indicator]],Table1[[indicators]:[area]],2,FALSE)&amp;NAPHS_table[[#This Row],[activity '#2]]&amp;".")</f>
        <v/>
      </c>
      <c r="H83" s="31"/>
      <c r="I83" s="32"/>
      <c r="J83" s="34"/>
      <c r="K83" s="31"/>
      <c r="L83" s="31"/>
      <c r="M83" s="31"/>
      <c r="N83" s="31"/>
      <c r="O83" s="31" t="str">
        <f>IF(M83="","",
IF(N83="","",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3" s="35"/>
      <c r="Q83" s="35"/>
      <c r="R83" s="36"/>
      <c r="S83" s="31"/>
      <c r="T83" s="34"/>
      <c r="U83" s="34"/>
      <c r="V83" s="32"/>
      <c r="W83" s="31"/>
      <c r="X83" s="31"/>
      <c r="Y83" s="31"/>
      <c r="Z83" s="14">
        <f>_xlfn.IFNA(VLOOKUP(X83,reference_tables!$AE$2:$AF$6,2,FALSE),0%)</f>
        <v>0</v>
      </c>
      <c r="AA83" s="38" t="e">
        <f>IF(VLOOKUP($A83,Table145[[thematic areas]:[indicator 6]],RIGHT(AA$2,1)+2,FALSE)=0,"",VLOOKUP($A83,Table145[[thematic areas]:[indicator 6]],RIGHT(AA$2,1)+2,FALSE))</f>
        <v>#N/A</v>
      </c>
      <c r="AB83" s="38" t="e">
        <f>IF(VLOOKUP($A83,Table145[[thematic areas]:[indicator 6]],RIGHT(AB$2,1)+2,FALSE)=0,"",VLOOKUP($A83,Table145[[thematic areas]:[indicator 6]],RIGHT(AB$2,1)+2,FALSE))</f>
        <v>#N/A</v>
      </c>
      <c r="AC83" s="38" t="e">
        <f>IF(VLOOKUP($A83,Table145[[thematic areas]:[indicator 6]],RIGHT(AC$2,1)+2,FALSE)=0,"",VLOOKUP($A83,Table145[[thematic areas]:[indicator 6]],RIGHT(AC$2,1)+2,FALSE))</f>
        <v>#N/A</v>
      </c>
      <c r="AD83" s="38" t="e">
        <f>IF(VLOOKUP($A83,Table145[[thematic areas]:[indicator 6]],RIGHT(AD$2,1)+2,FALSE)=0,"",VLOOKUP($A83,Table145[[thematic areas]:[indicator 6]],RIGHT(AD$2,1)+2,FALSE))</f>
        <v>#N/A</v>
      </c>
      <c r="AE83" s="38" t="e">
        <f>IF(VLOOKUP($A83,Table145[[thematic areas]:[indicator 6]],RIGHT(AE$2,1)+2,FALSE)=0,"",VLOOKUP($A83,Table145[[thematic areas]:[indicator 6]],RIGHT(AE$2,1)+2,FALSE))</f>
        <v>#N/A</v>
      </c>
      <c r="AF83" s="38" t="e">
        <f>IF(VLOOKUP($A83,Table145[[thematic areas]:[indicator 6]],RIGHT(AF$2,1)+2,FALSE)=0,"",VLOOKUP($A83,Table145[[thematic areas]:[indicator 6]],RIGHT(AF$2,1)+2,FALSE))</f>
        <v>#N/A</v>
      </c>
      <c r="AG83" s="38"/>
      <c r="AH83" s="1">
        <f t="shared" si="5"/>
        <v>80</v>
      </c>
      <c r="AI83" s="1">
        <f t="shared" si="4"/>
        <v>80</v>
      </c>
      <c r="AJ83" s="34" t="e">
        <f>IF(VLOOKUP(B83,Table1[[indicators]:[area]],3,FALSE)=A83,1,2)</f>
        <v>#N/A</v>
      </c>
    </row>
    <row r="84" spans="1:36" s="1" customFormat="1" x14ac:dyDescent="0.25">
      <c r="A84" s="45"/>
      <c r="B84" s="31"/>
      <c r="C84" s="34"/>
      <c r="D84" s="34"/>
      <c r="E84" s="116"/>
      <c r="F84" s="116"/>
      <c r="G84" s="47" t="str">
        <f>IF(NAPHS_table[[#This Row],[Indicator]]="","",VLOOKUP(NAPHS_table[[#This Row],[Indicator]],Table1[[indicators]:[area]],2,FALSE)&amp;NAPHS_table[[#This Row],[activity '#2]]&amp;".")</f>
        <v/>
      </c>
      <c r="H84" s="31"/>
      <c r="I84" s="32"/>
      <c r="J84" s="34"/>
      <c r="K84" s="31"/>
      <c r="L84" s="31"/>
      <c r="M84" s="31"/>
      <c r="N84" s="31"/>
      <c r="O84" s="31" t="str">
        <f>IF(M84="","",
IF(N84="","",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4" s="35"/>
      <c r="Q84" s="35"/>
      <c r="R84" s="36"/>
      <c r="S84" s="31"/>
      <c r="T84" s="34"/>
      <c r="U84" s="34"/>
      <c r="V84" s="32"/>
      <c r="W84" s="31"/>
      <c r="X84" s="31"/>
      <c r="Y84" s="31"/>
      <c r="Z84" s="14">
        <f>_xlfn.IFNA(VLOOKUP(X84,reference_tables!$AE$2:$AF$6,2,FALSE),0%)</f>
        <v>0</v>
      </c>
      <c r="AA84" s="38" t="e">
        <f>IF(VLOOKUP($A84,Table145[[thematic areas]:[indicator 6]],RIGHT(AA$2,1)+2,FALSE)=0,"",VLOOKUP($A84,Table145[[thematic areas]:[indicator 6]],RIGHT(AA$2,1)+2,FALSE))</f>
        <v>#N/A</v>
      </c>
      <c r="AB84" s="38" t="e">
        <f>IF(VLOOKUP($A84,Table145[[thematic areas]:[indicator 6]],RIGHT(AB$2,1)+2,FALSE)=0,"",VLOOKUP($A84,Table145[[thematic areas]:[indicator 6]],RIGHT(AB$2,1)+2,FALSE))</f>
        <v>#N/A</v>
      </c>
      <c r="AC84" s="38" t="e">
        <f>IF(VLOOKUP($A84,Table145[[thematic areas]:[indicator 6]],RIGHT(AC$2,1)+2,FALSE)=0,"",VLOOKUP($A84,Table145[[thematic areas]:[indicator 6]],RIGHT(AC$2,1)+2,FALSE))</f>
        <v>#N/A</v>
      </c>
      <c r="AD84" s="38" t="e">
        <f>IF(VLOOKUP($A84,Table145[[thematic areas]:[indicator 6]],RIGHT(AD$2,1)+2,FALSE)=0,"",VLOOKUP($A84,Table145[[thematic areas]:[indicator 6]],RIGHT(AD$2,1)+2,FALSE))</f>
        <v>#N/A</v>
      </c>
      <c r="AE84" s="38" t="e">
        <f>IF(VLOOKUP($A84,Table145[[thematic areas]:[indicator 6]],RIGHT(AE$2,1)+2,FALSE)=0,"",VLOOKUP($A84,Table145[[thematic areas]:[indicator 6]],RIGHT(AE$2,1)+2,FALSE))</f>
        <v>#N/A</v>
      </c>
      <c r="AF84" s="38" t="e">
        <f>IF(VLOOKUP($A84,Table145[[thematic areas]:[indicator 6]],RIGHT(AF$2,1)+2,FALSE)=0,"",VLOOKUP($A84,Table145[[thematic areas]:[indicator 6]],RIGHT(AF$2,1)+2,FALSE))</f>
        <v>#N/A</v>
      </c>
      <c r="AG84" s="38"/>
      <c r="AH84" s="1">
        <f t="shared" si="5"/>
        <v>81</v>
      </c>
      <c r="AI84" s="1">
        <f t="shared" si="4"/>
        <v>81</v>
      </c>
      <c r="AJ84" s="34" t="e">
        <f>IF(VLOOKUP(B84,Table1[[indicators]:[area]],3,FALSE)=A84,1,2)</f>
        <v>#N/A</v>
      </c>
    </row>
    <row r="85" spans="1:36" s="1" customFormat="1" x14ac:dyDescent="0.25">
      <c r="A85" s="45"/>
      <c r="B85" s="31"/>
      <c r="C85" s="34"/>
      <c r="D85" s="34"/>
      <c r="E85" s="116"/>
      <c r="F85" s="116"/>
      <c r="G85" s="47" t="str">
        <f>IF(NAPHS_table[[#This Row],[Indicator]]="","",VLOOKUP(NAPHS_table[[#This Row],[Indicator]],Table1[[indicators]:[area]],2,FALSE)&amp;NAPHS_table[[#This Row],[activity '#2]]&amp;".")</f>
        <v/>
      </c>
      <c r="H85" s="31"/>
      <c r="I85" s="32"/>
      <c r="J85" s="34"/>
      <c r="K85" s="31"/>
      <c r="L85" s="31"/>
      <c r="M85" s="31"/>
      <c r="N85" s="31"/>
      <c r="O85" s="31" t="str">
        <f>IF(M85="","",
IF(N85="","",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5" s="35"/>
      <c r="Q85" s="35"/>
      <c r="R85" s="36"/>
      <c r="S85" s="31"/>
      <c r="T85" s="34"/>
      <c r="U85" s="34"/>
      <c r="V85" s="32"/>
      <c r="W85" s="31"/>
      <c r="X85" s="31"/>
      <c r="Y85" s="31"/>
      <c r="Z85" s="14">
        <f>_xlfn.IFNA(VLOOKUP(X85,reference_tables!$AE$2:$AF$6,2,FALSE),0%)</f>
        <v>0</v>
      </c>
      <c r="AA85" s="38" t="e">
        <f>IF(VLOOKUP($A85,Table145[[thematic areas]:[indicator 6]],RIGHT(AA$2,1)+2,FALSE)=0,"",VLOOKUP($A85,Table145[[thematic areas]:[indicator 6]],RIGHT(AA$2,1)+2,FALSE))</f>
        <v>#N/A</v>
      </c>
      <c r="AB85" s="38" t="e">
        <f>IF(VLOOKUP($A85,Table145[[thematic areas]:[indicator 6]],RIGHT(AB$2,1)+2,FALSE)=0,"",VLOOKUP($A85,Table145[[thematic areas]:[indicator 6]],RIGHT(AB$2,1)+2,FALSE))</f>
        <v>#N/A</v>
      </c>
      <c r="AC85" s="38" t="e">
        <f>IF(VLOOKUP($A85,Table145[[thematic areas]:[indicator 6]],RIGHT(AC$2,1)+2,FALSE)=0,"",VLOOKUP($A85,Table145[[thematic areas]:[indicator 6]],RIGHT(AC$2,1)+2,FALSE))</f>
        <v>#N/A</v>
      </c>
      <c r="AD85" s="38" t="e">
        <f>IF(VLOOKUP($A85,Table145[[thematic areas]:[indicator 6]],RIGHT(AD$2,1)+2,FALSE)=0,"",VLOOKUP($A85,Table145[[thematic areas]:[indicator 6]],RIGHT(AD$2,1)+2,FALSE))</f>
        <v>#N/A</v>
      </c>
      <c r="AE85" s="38" t="e">
        <f>IF(VLOOKUP($A85,Table145[[thematic areas]:[indicator 6]],RIGHT(AE$2,1)+2,FALSE)=0,"",VLOOKUP($A85,Table145[[thematic areas]:[indicator 6]],RIGHT(AE$2,1)+2,FALSE))</f>
        <v>#N/A</v>
      </c>
      <c r="AF85" s="38" t="e">
        <f>IF(VLOOKUP($A85,Table145[[thematic areas]:[indicator 6]],RIGHT(AF$2,1)+2,FALSE)=0,"",VLOOKUP($A85,Table145[[thematic areas]:[indicator 6]],RIGHT(AF$2,1)+2,FALSE))</f>
        <v>#N/A</v>
      </c>
      <c r="AG85" s="38"/>
      <c r="AH85" s="1">
        <f t="shared" si="5"/>
        <v>82</v>
      </c>
      <c r="AI85" s="1">
        <f t="shared" si="4"/>
        <v>82</v>
      </c>
      <c r="AJ85" s="34" t="e">
        <f>IF(VLOOKUP(B85,Table1[[indicators]:[area]],3,FALSE)=A85,1,2)</f>
        <v>#N/A</v>
      </c>
    </row>
    <row r="86" spans="1:36" s="1" customFormat="1" x14ac:dyDescent="0.25">
      <c r="A86" s="45"/>
      <c r="B86" s="31"/>
      <c r="C86" s="34"/>
      <c r="D86" s="34"/>
      <c r="E86" s="116"/>
      <c r="F86" s="116"/>
      <c r="G86" s="47" t="str">
        <f>IF(NAPHS_table[[#This Row],[Indicator]]="","",VLOOKUP(NAPHS_table[[#This Row],[Indicator]],Table1[[indicators]:[area]],2,FALSE)&amp;NAPHS_table[[#This Row],[activity '#2]]&amp;".")</f>
        <v/>
      </c>
      <c r="H86" s="31"/>
      <c r="I86" s="32"/>
      <c r="J86" s="34"/>
      <c r="K86" s="31"/>
      <c r="L86" s="31"/>
      <c r="M86" s="31"/>
      <c r="N86" s="31"/>
      <c r="O86" s="31" t="str">
        <f>IF(M86="","",
IF(N86="","",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6" s="35"/>
      <c r="Q86" s="35"/>
      <c r="R86" s="36"/>
      <c r="S86" s="31"/>
      <c r="T86" s="34"/>
      <c r="U86" s="34"/>
      <c r="V86" s="32"/>
      <c r="W86" s="31"/>
      <c r="X86" s="31"/>
      <c r="Y86" s="31"/>
      <c r="Z86" s="14">
        <f>_xlfn.IFNA(VLOOKUP(X86,reference_tables!$AE$2:$AF$6,2,FALSE),0%)</f>
        <v>0</v>
      </c>
      <c r="AA86" s="38" t="e">
        <f>IF(VLOOKUP($A86,Table145[[thematic areas]:[indicator 6]],RIGHT(AA$2,1)+2,FALSE)=0,"",VLOOKUP($A86,Table145[[thematic areas]:[indicator 6]],RIGHT(AA$2,1)+2,FALSE))</f>
        <v>#N/A</v>
      </c>
      <c r="AB86" s="38" t="e">
        <f>IF(VLOOKUP($A86,Table145[[thematic areas]:[indicator 6]],RIGHT(AB$2,1)+2,FALSE)=0,"",VLOOKUP($A86,Table145[[thematic areas]:[indicator 6]],RIGHT(AB$2,1)+2,FALSE))</f>
        <v>#N/A</v>
      </c>
      <c r="AC86" s="38" t="e">
        <f>IF(VLOOKUP($A86,Table145[[thematic areas]:[indicator 6]],RIGHT(AC$2,1)+2,FALSE)=0,"",VLOOKUP($A86,Table145[[thematic areas]:[indicator 6]],RIGHT(AC$2,1)+2,FALSE))</f>
        <v>#N/A</v>
      </c>
      <c r="AD86" s="38" t="e">
        <f>IF(VLOOKUP($A86,Table145[[thematic areas]:[indicator 6]],RIGHT(AD$2,1)+2,FALSE)=0,"",VLOOKUP($A86,Table145[[thematic areas]:[indicator 6]],RIGHT(AD$2,1)+2,FALSE))</f>
        <v>#N/A</v>
      </c>
      <c r="AE86" s="38" t="e">
        <f>IF(VLOOKUP($A86,Table145[[thematic areas]:[indicator 6]],RIGHT(AE$2,1)+2,FALSE)=0,"",VLOOKUP($A86,Table145[[thematic areas]:[indicator 6]],RIGHT(AE$2,1)+2,FALSE))</f>
        <v>#N/A</v>
      </c>
      <c r="AF86" s="38" t="e">
        <f>IF(VLOOKUP($A86,Table145[[thematic areas]:[indicator 6]],RIGHT(AF$2,1)+2,FALSE)=0,"",VLOOKUP($A86,Table145[[thematic areas]:[indicator 6]],RIGHT(AF$2,1)+2,FALSE))</f>
        <v>#N/A</v>
      </c>
      <c r="AG86" s="38"/>
      <c r="AH86" s="1">
        <f t="shared" si="5"/>
        <v>83</v>
      </c>
      <c r="AI86" s="1">
        <f t="shared" si="4"/>
        <v>83</v>
      </c>
      <c r="AJ86" s="34" t="e">
        <f>IF(VLOOKUP(B86,Table1[[indicators]:[area]],3,FALSE)=A86,1,2)</f>
        <v>#N/A</v>
      </c>
    </row>
    <row r="87" spans="1:36" s="1" customFormat="1" x14ac:dyDescent="0.25">
      <c r="A87" s="45"/>
      <c r="B87" s="31"/>
      <c r="C87" s="34"/>
      <c r="D87" s="34"/>
      <c r="E87" s="116"/>
      <c r="F87" s="116"/>
      <c r="G87" s="47" t="str">
        <f>IF(NAPHS_table[[#This Row],[Indicator]]="","",VLOOKUP(NAPHS_table[[#This Row],[Indicator]],Table1[[indicators]:[area]],2,FALSE)&amp;NAPHS_table[[#This Row],[activity '#2]]&amp;".")</f>
        <v/>
      </c>
      <c r="H87" s="31"/>
      <c r="I87" s="32"/>
      <c r="J87" s="34"/>
      <c r="K87" s="31"/>
      <c r="L87" s="31"/>
      <c r="M87" s="31"/>
      <c r="N87" s="31"/>
      <c r="O87" s="31" t="str">
        <f>IF(M87="","",
IF(N87="","",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7" s="35"/>
      <c r="Q87" s="35"/>
      <c r="R87" s="36"/>
      <c r="S87" s="31"/>
      <c r="T87" s="34"/>
      <c r="U87" s="34"/>
      <c r="V87" s="32"/>
      <c r="W87" s="31"/>
      <c r="X87" s="31"/>
      <c r="Y87" s="31"/>
      <c r="Z87" s="14">
        <f>_xlfn.IFNA(VLOOKUP(X87,reference_tables!$AE$2:$AF$6,2,FALSE),0%)</f>
        <v>0</v>
      </c>
      <c r="AA87" s="38" t="e">
        <f>IF(VLOOKUP($A87,Table145[[thematic areas]:[indicator 6]],RIGHT(AA$2,1)+2,FALSE)=0,"",VLOOKUP($A87,Table145[[thematic areas]:[indicator 6]],RIGHT(AA$2,1)+2,FALSE))</f>
        <v>#N/A</v>
      </c>
      <c r="AB87" s="38" t="e">
        <f>IF(VLOOKUP($A87,Table145[[thematic areas]:[indicator 6]],RIGHT(AB$2,1)+2,FALSE)=0,"",VLOOKUP($A87,Table145[[thematic areas]:[indicator 6]],RIGHT(AB$2,1)+2,FALSE))</f>
        <v>#N/A</v>
      </c>
      <c r="AC87" s="38" t="e">
        <f>IF(VLOOKUP($A87,Table145[[thematic areas]:[indicator 6]],RIGHT(AC$2,1)+2,FALSE)=0,"",VLOOKUP($A87,Table145[[thematic areas]:[indicator 6]],RIGHT(AC$2,1)+2,FALSE))</f>
        <v>#N/A</v>
      </c>
      <c r="AD87" s="38" t="e">
        <f>IF(VLOOKUP($A87,Table145[[thematic areas]:[indicator 6]],RIGHT(AD$2,1)+2,FALSE)=0,"",VLOOKUP($A87,Table145[[thematic areas]:[indicator 6]],RIGHT(AD$2,1)+2,FALSE))</f>
        <v>#N/A</v>
      </c>
      <c r="AE87" s="38" t="e">
        <f>IF(VLOOKUP($A87,Table145[[thematic areas]:[indicator 6]],RIGHT(AE$2,1)+2,FALSE)=0,"",VLOOKUP($A87,Table145[[thematic areas]:[indicator 6]],RIGHT(AE$2,1)+2,FALSE))</f>
        <v>#N/A</v>
      </c>
      <c r="AF87" s="38" t="e">
        <f>IF(VLOOKUP($A87,Table145[[thematic areas]:[indicator 6]],RIGHT(AF$2,1)+2,FALSE)=0,"",VLOOKUP($A87,Table145[[thematic areas]:[indicator 6]],RIGHT(AF$2,1)+2,FALSE))</f>
        <v>#N/A</v>
      </c>
      <c r="AG87" s="38"/>
      <c r="AH87" s="1">
        <f t="shared" si="5"/>
        <v>84</v>
      </c>
      <c r="AI87" s="1">
        <f t="shared" si="4"/>
        <v>84</v>
      </c>
      <c r="AJ87" s="34" t="e">
        <f>IF(VLOOKUP(B87,Table1[[indicators]:[area]],3,FALSE)=A87,1,2)</f>
        <v>#N/A</v>
      </c>
    </row>
    <row r="88" spans="1:36" s="1" customFormat="1" x14ac:dyDescent="0.25">
      <c r="A88" s="45"/>
      <c r="B88" s="31"/>
      <c r="C88" s="34"/>
      <c r="D88" s="34"/>
      <c r="E88" s="116"/>
      <c r="F88" s="116"/>
      <c r="G88" s="47" t="str">
        <f>IF(NAPHS_table[[#This Row],[Indicator]]="","",VLOOKUP(NAPHS_table[[#This Row],[Indicator]],Table1[[indicators]:[area]],2,FALSE)&amp;NAPHS_table[[#This Row],[activity '#2]]&amp;".")</f>
        <v/>
      </c>
      <c r="H88" s="31"/>
      <c r="I88" s="32"/>
      <c r="J88" s="34"/>
      <c r="K88" s="31"/>
      <c r="L88" s="31"/>
      <c r="M88" s="31"/>
      <c r="N88" s="31"/>
      <c r="O88" s="31" t="str">
        <f>IF(M88="","",
IF(N88="","",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8" s="35"/>
      <c r="Q88" s="35"/>
      <c r="R88" s="36"/>
      <c r="S88" s="31"/>
      <c r="T88" s="34"/>
      <c r="U88" s="34"/>
      <c r="V88" s="32"/>
      <c r="W88" s="31"/>
      <c r="X88" s="31"/>
      <c r="Y88" s="31"/>
      <c r="Z88" s="14">
        <f>_xlfn.IFNA(VLOOKUP(X88,reference_tables!$AE$2:$AF$6,2,FALSE),0%)</f>
        <v>0</v>
      </c>
      <c r="AA88" s="38" t="e">
        <f>IF(VLOOKUP($A88,Table145[[thematic areas]:[indicator 6]],RIGHT(AA$2,1)+2,FALSE)=0,"",VLOOKUP($A88,Table145[[thematic areas]:[indicator 6]],RIGHT(AA$2,1)+2,FALSE))</f>
        <v>#N/A</v>
      </c>
      <c r="AB88" s="38" t="e">
        <f>IF(VLOOKUP($A88,Table145[[thematic areas]:[indicator 6]],RIGHT(AB$2,1)+2,FALSE)=0,"",VLOOKUP($A88,Table145[[thematic areas]:[indicator 6]],RIGHT(AB$2,1)+2,FALSE))</f>
        <v>#N/A</v>
      </c>
      <c r="AC88" s="38" t="e">
        <f>IF(VLOOKUP($A88,Table145[[thematic areas]:[indicator 6]],RIGHT(AC$2,1)+2,FALSE)=0,"",VLOOKUP($A88,Table145[[thematic areas]:[indicator 6]],RIGHT(AC$2,1)+2,FALSE))</f>
        <v>#N/A</v>
      </c>
      <c r="AD88" s="38" t="e">
        <f>IF(VLOOKUP($A88,Table145[[thematic areas]:[indicator 6]],RIGHT(AD$2,1)+2,FALSE)=0,"",VLOOKUP($A88,Table145[[thematic areas]:[indicator 6]],RIGHT(AD$2,1)+2,FALSE))</f>
        <v>#N/A</v>
      </c>
      <c r="AE88" s="38" t="e">
        <f>IF(VLOOKUP($A88,Table145[[thematic areas]:[indicator 6]],RIGHT(AE$2,1)+2,FALSE)=0,"",VLOOKUP($A88,Table145[[thematic areas]:[indicator 6]],RIGHT(AE$2,1)+2,FALSE))</f>
        <v>#N/A</v>
      </c>
      <c r="AF88" s="38" t="e">
        <f>IF(VLOOKUP($A88,Table145[[thematic areas]:[indicator 6]],RIGHT(AF$2,1)+2,FALSE)=0,"",VLOOKUP($A88,Table145[[thematic areas]:[indicator 6]],RIGHT(AF$2,1)+2,FALSE))</f>
        <v>#N/A</v>
      </c>
      <c r="AG88" s="38"/>
      <c r="AH88" s="1">
        <f t="shared" si="5"/>
        <v>85</v>
      </c>
      <c r="AI88" s="1">
        <f t="shared" si="4"/>
        <v>85</v>
      </c>
      <c r="AJ88" s="34" t="e">
        <f>IF(VLOOKUP(B88,Table1[[indicators]:[area]],3,FALSE)=A88,1,2)</f>
        <v>#N/A</v>
      </c>
    </row>
    <row r="89" spans="1:36" s="1" customFormat="1" x14ac:dyDescent="0.25">
      <c r="A89" s="45"/>
      <c r="B89" s="31"/>
      <c r="C89" s="34"/>
      <c r="D89" s="34"/>
      <c r="E89" s="116"/>
      <c r="F89" s="116"/>
      <c r="G89" s="47" t="str">
        <f>IF(NAPHS_table[[#This Row],[Indicator]]="","",VLOOKUP(NAPHS_table[[#This Row],[Indicator]],Table1[[indicators]:[area]],2,FALSE)&amp;NAPHS_table[[#This Row],[activity '#2]]&amp;".")</f>
        <v/>
      </c>
      <c r="H89" s="31"/>
      <c r="I89" s="32"/>
      <c r="J89" s="34"/>
      <c r="K89" s="31"/>
      <c r="L89" s="31"/>
      <c r="M89" s="31"/>
      <c r="N89" s="31"/>
      <c r="O89" s="31" t="str">
        <f>IF(M89="","",
IF(N89="","",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89" s="35"/>
      <c r="Q89" s="35"/>
      <c r="R89" s="36"/>
      <c r="S89" s="31"/>
      <c r="T89" s="34"/>
      <c r="U89" s="34"/>
      <c r="V89" s="32"/>
      <c r="W89" s="31"/>
      <c r="X89" s="31"/>
      <c r="Y89" s="31"/>
      <c r="Z89" s="14">
        <f>_xlfn.IFNA(VLOOKUP(X89,reference_tables!$AE$2:$AF$6,2,FALSE),0%)</f>
        <v>0</v>
      </c>
      <c r="AA89" s="38" t="e">
        <f>IF(VLOOKUP($A89,Table145[[thematic areas]:[indicator 6]],RIGHT(AA$2,1)+2,FALSE)=0,"",VLOOKUP($A89,Table145[[thematic areas]:[indicator 6]],RIGHT(AA$2,1)+2,FALSE))</f>
        <v>#N/A</v>
      </c>
      <c r="AB89" s="38" t="e">
        <f>IF(VLOOKUP($A89,Table145[[thematic areas]:[indicator 6]],RIGHT(AB$2,1)+2,FALSE)=0,"",VLOOKUP($A89,Table145[[thematic areas]:[indicator 6]],RIGHT(AB$2,1)+2,FALSE))</f>
        <v>#N/A</v>
      </c>
      <c r="AC89" s="38" t="e">
        <f>IF(VLOOKUP($A89,Table145[[thematic areas]:[indicator 6]],RIGHT(AC$2,1)+2,FALSE)=0,"",VLOOKUP($A89,Table145[[thematic areas]:[indicator 6]],RIGHT(AC$2,1)+2,FALSE))</f>
        <v>#N/A</v>
      </c>
      <c r="AD89" s="38" t="e">
        <f>IF(VLOOKUP($A89,Table145[[thematic areas]:[indicator 6]],RIGHT(AD$2,1)+2,FALSE)=0,"",VLOOKUP($A89,Table145[[thematic areas]:[indicator 6]],RIGHT(AD$2,1)+2,FALSE))</f>
        <v>#N/A</v>
      </c>
      <c r="AE89" s="38" t="e">
        <f>IF(VLOOKUP($A89,Table145[[thematic areas]:[indicator 6]],RIGHT(AE$2,1)+2,FALSE)=0,"",VLOOKUP($A89,Table145[[thematic areas]:[indicator 6]],RIGHT(AE$2,1)+2,FALSE))</f>
        <v>#N/A</v>
      </c>
      <c r="AF89" s="38" t="e">
        <f>IF(VLOOKUP($A89,Table145[[thematic areas]:[indicator 6]],RIGHT(AF$2,1)+2,FALSE)=0,"",VLOOKUP($A89,Table145[[thematic areas]:[indicator 6]],RIGHT(AF$2,1)+2,FALSE))</f>
        <v>#N/A</v>
      </c>
      <c r="AG89" s="38"/>
      <c r="AH89" s="1">
        <f t="shared" si="5"/>
        <v>86</v>
      </c>
      <c r="AI89" s="1">
        <f t="shared" si="4"/>
        <v>86</v>
      </c>
      <c r="AJ89" s="34" t="e">
        <f>IF(VLOOKUP(B89,Table1[[indicators]:[area]],3,FALSE)=A89,1,2)</f>
        <v>#N/A</v>
      </c>
    </row>
    <row r="90" spans="1:36" s="1" customFormat="1" x14ac:dyDescent="0.25">
      <c r="A90" s="45"/>
      <c r="B90" s="31"/>
      <c r="C90" s="34"/>
      <c r="D90" s="34"/>
      <c r="E90" s="116"/>
      <c r="F90" s="116"/>
      <c r="G90" s="47" t="str">
        <f>IF(NAPHS_table[[#This Row],[Indicator]]="","",VLOOKUP(NAPHS_table[[#This Row],[Indicator]],Table1[[indicators]:[area]],2,FALSE)&amp;NAPHS_table[[#This Row],[activity '#2]]&amp;".")</f>
        <v/>
      </c>
      <c r="H90" s="31"/>
      <c r="I90" s="32"/>
      <c r="J90" s="34"/>
      <c r="K90" s="31"/>
      <c r="L90" s="31"/>
      <c r="M90" s="31"/>
      <c r="N90" s="31"/>
      <c r="O90" s="31" t="str">
        <f>IF(M90="","",
IF(N90="","",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0" s="35"/>
      <c r="Q90" s="35"/>
      <c r="R90" s="36"/>
      <c r="S90" s="31"/>
      <c r="T90" s="34"/>
      <c r="U90" s="34"/>
      <c r="V90" s="32"/>
      <c r="W90" s="31"/>
      <c r="X90" s="31"/>
      <c r="Y90" s="31"/>
      <c r="Z90" s="14">
        <f>_xlfn.IFNA(VLOOKUP(X90,reference_tables!$AE$2:$AF$6,2,FALSE),0%)</f>
        <v>0</v>
      </c>
      <c r="AA90" s="38" t="e">
        <f>IF(VLOOKUP($A90,Table145[[thematic areas]:[indicator 6]],RIGHT(AA$2,1)+2,FALSE)=0,"",VLOOKUP($A90,Table145[[thematic areas]:[indicator 6]],RIGHT(AA$2,1)+2,FALSE))</f>
        <v>#N/A</v>
      </c>
      <c r="AB90" s="38" t="e">
        <f>IF(VLOOKUP($A90,Table145[[thematic areas]:[indicator 6]],RIGHT(AB$2,1)+2,FALSE)=0,"",VLOOKUP($A90,Table145[[thematic areas]:[indicator 6]],RIGHT(AB$2,1)+2,FALSE))</f>
        <v>#N/A</v>
      </c>
      <c r="AC90" s="38" t="e">
        <f>IF(VLOOKUP($A90,Table145[[thematic areas]:[indicator 6]],RIGHT(AC$2,1)+2,FALSE)=0,"",VLOOKUP($A90,Table145[[thematic areas]:[indicator 6]],RIGHT(AC$2,1)+2,FALSE))</f>
        <v>#N/A</v>
      </c>
      <c r="AD90" s="38" t="e">
        <f>IF(VLOOKUP($A90,Table145[[thematic areas]:[indicator 6]],RIGHT(AD$2,1)+2,FALSE)=0,"",VLOOKUP($A90,Table145[[thematic areas]:[indicator 6]],RIGHT(AD$2,1)+2,FALSE))</f>
        <v>#N/A</v>
      </c>
      <c r="AE90" s="38" t="e">
        <f>IF(VLOOKUP($A90,Table145[[thematic areas]:[indicator 6]],RIGHT(AE$2,1)+2,FALSE)=0,"",VLOOKUP($A90,Table145[[thematic areas]:[indicator 6]],RIGHT(AE$2,1)+2,FALSE))</f>
        <v>#N/A</v>
      </c>
      <c r="AF90" s="38" t="e">
        <f>IF(VLOOKUP($A90,Table145[[thematic areas]:[indicator 6]],RIGHT(AF$2,1)+2,FALSE)=0,"",VLOOKUP($A90,Table145[[thematic areas]:[indicator 6]],RIGHT(AF$2,1)+2,FALSE))</f>
        <v>#N/A</v>
      </c>
      <c r="AG90" s="38"/>
      <c r="AH90" s="1">
        <f t="shared" si="5"/>
        <v>87</v>
      </c>
      <c r="AI90" s="1">
        <f t="shared" si="4"/>
        <v>87</v>
      </c>
      <c r="AJ90" s="34" t="e">
        <f>IF(VLOOKUP(B90,Table1[[indicators]:[area]],3,FALSE)=A90,1,2)</f>
        <v>#N/A</v>
      </c>
    </row>
    <row r="91" spans="1:36" s="1" customFormat="1" x14ac:dyDescent="0.25">
      <c r="A91" s="45"/>
      <c r="B91" s="31"/>
      <c r="C91" s="34"/>
      <c r="D91" s="34"/>
      <c r="E91" s="116"/>
      <c r="F91" s="116"/>
      <c r="G91" s="47" t="str">
        <f>IF(NAPHS_table[[#This Row],[Indicator]]="","",VLOOKUP(NAPHS_table[[#This Row],[Indicator]],Table1[[indicators]:[area]],2,FALSE)&amp;NAPHS_table[[#This Row],[activity '#2]]&amp;".")</f>
        <v/>
      </c>
      <c r="H91" s="31"/>
      <c r="I91" s="32"/>
      <c r="J91" s="34"/>
      <c r="K91" s="31"/>
      <c r="L91" s="31"/>
      <c r="M91" s="31"/>
      <c r="N91" s="31"/>
      <c r="O91" s="31" t="str">
        <f>IF(M91="","",
IF(N91="","",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1" s="35"/>
      <c r="Q91" s="35"/>
      <c r="R91" s="36"/>
      <c r="S91" s="31"/>
      <c r="T91" s="34"/>
      <c r="U91" s="34"/>
      <c r="V91" s="32"/>
      <c r="W91" s="31"/>
      <c r="X91" s="31"/>
      <c r="Y91" s="31"/>
      <c r="Z91" s="14">
        <f>_xlfn.IFNA(VLOOKUP(X91,reference_tables!$AE$2:$AF$6,2,FALSE),0%)</f>
        <v>0</v>
      </c>
      <c r="AA91" s="38" t="e">
        <f>IF(VLOOKUP($A91,Table145[[thematic areas]:[indicator 6]],RIGHT(AA$2,1)+2,FALSE)=0,"",VLOOKUP($A91,Table145[[thematic areas]:[indicator 6]],RIGHT(AA$2,1)+2,FALSE))</f>
        <v>#N/A</v>
      </c>
      <c r="AB91" s="38" t="e">
        <f>IF(VLOOKUP($A91,Table145[[thematic areas]:[indicator 6]],RIGHT(AB$2,1)+2,FALSE)=0,"",VLOOKUP($A91,Table145[[thematic areas]:[indicator 6]],RIGHT(AB$2,1)+2,FALSE))</f>
        <v>#N/A</v>
      </c>
      <c r="AC91" s="38" t="e">
        <f>IF(VLOOKUP($A91,Table145[[thematic areas]:[indicator 6]],RIGHT(AC$2,1)+2,FALSE)=0,"",VLOOKUP($A91,Table145[[thematic areas]:[indicator 6]],RIGHT(AC$2,1)+2,FALSE))</f>
        <v>#N/A</v>
      </c>
      <c r="AD91" s="38" t="e">
        <f>IF(VLOOKUP($A91,Table145[[thematic areas]:[indicator 6]],RIGHT(AD$2,1)+2,FALSE)=0,"",VLOOKUP($A91,Table145[[thematic areas]:[indicator 6]],RIGHT(AD$2,1)+2,FALSE))</f>
        <v>#N/A</v>
      </c>
      <c r="AE91" s="38" t="e">
        <f>IF(VLOOKUP($A91,Table145[[thematic areas]:[indicator 6]],RIGHT(AE$2,1)+2,FALSE)=0,"",VLOOKUP($A91,Table145[[thematic areas]:[indicator 6]],RIGHT(AE$2,1)+2,FALSE))</f>
        <v>#N/A</v>
      </c>
      <c r="AF91" s="38" t="e">
        <f>IF(VLOOKUP($A91,Table145[[thematic areas]:[indicator 6]],RIGHT(AF$2,1)+2,FALSE)=0,"",VLOOKUP($A91,Table145[[thematic areas]:[indicator 6]],RIGHT(AF$2,1)+2,FALSE))</f>
        <v>#N/A</v>
      </c>
      <c r="AG91" s="38"/>
      <c r="AH91" s="1">
        <f t="shared" si="5"/>
        <v>88</v>
      </c>
      <c r="AI91" s="1">
        <f t="shared" si="4"/>
        <v>88</v>
      </c>
      <c r="AJ91" s="34" t="e">
        <f>IF(VLOOKUP(B91,Table1[[indicators]:[area]],3,FALSE)=A91,1,2)</f>
        <v>#N/A</v>
      </c>
    </row>
    <row r="92" spans="1:36" s="1" customFormat="1" x14ac:dyDescent="0.25">
      <c r="A92" s="45"/>
      <c r="B92" s="31"/>
      <c r="C92" s="34"/>
      <c r="D92" s="34"/>
      <c r="E92" s="116"/>
      <c r="F92" s="116"/>
      <c r="G92" s="47" t="str">
        <f>IF(NAPHS_table[[#This Row],[Indicator]]="","",VLOOKUP(NAPHS_table[[#This Row],[Indicator]],Table1[[indicators]:[area]],2,FALSE)&amp;NAPHS_table[[#This Row],[activity '#2]]&amp;".")</f>
        <v/>
      </c>
      <c r="H92" s="31"/>
      <c r="I92" s="32"/>
      <c r="J92" s="34"/>
      <c r="K92" s="31"/>
      <c r="L92" s="31"/>
      <c r="M92" s="31"/>
      <c r="N92" s="31"/>
      <c r="O92" s="31" t="str">
        <f>IF(M92="","",
IF(N92="","",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2" s="35"/>
      <c r="Q92" s="35"/>
      <c r="R92" s="36"/>
      <c r="S92" s="31"/>
      <c r="T92" s="34"/>
      <c r="U92" s="34"/>
      <c r="V92" s="32"/>
      <c r="W92" s="31"/>
      <c r="X92" s="31"/>
      <c r="Y92" s="31"/>
      <c r="Z92" s="14">
        <f>_xlfn.IFNA(VLOOKUP(X92,reference_tables!$AE$2:$AF$6,2,FALSE),0%)</f>
        <v>0</v>
      </c>
      <c r="AA92" s="38" t="e">
        <f>IF(VLOOKUP($A92,Table145[[thematic areas]:[indicator 6]],RIGHT(AA$2,1)+2,FALSE)=0,"",VLOOKUP($A92,Table145[[thematic areas]:[indicator 6]],RIGHT(AA$2,1)+2,FALSE))</f>
        <v>#N/A</v>
      </c>
      <c r="AB92" s="38" t="e">
        <f>IF(VLOOKUP($A92,Table145[[thematic areas]:[indicator 6]],RIGHT(AB$2,1)+2,FALSE)=0,"",VLOOKUP($A92,Table145[[thematic areas]:[indicator 6]],RIGHT(AB$2,1)+2,FALSE))</f>
        <v>#N/A</v>
      </c>
      <c r="AC92" s="38" t="e">
        <f>IF(VLOOKUP($A92,Table145[[thematic areas]:[indicator 6]],RIGHT(AC$2,1)+2,FALSE)=0,"",VLOOKUP($A92,Table145[[thematic areas]:[indicator 6]],RIGHT(AC$2,1)+2,FALSE))</f>
        <v>#N/A</v>
      </c>
      <c r="AD92" s="38" t="e">
        <f>IF(VLOOKUP($A92,Table145[[thematic areas]:[indicator 6]],RIGHT(AD$2,1)+2,FALSE)=0,"",VLOOKUP($A92,Table145[[thematic areas]:[indicator 6]],RIGHT(AD$2,1)+2,FALSE))</f>
        <v>#N/A</v>
      </c>
      <c r="AE92" s="38" t="e">
        <f>IF(VLOOKUP($A92,Table145[[thematic areas]:[indicator 6]],RIGHT(AE$2,1)+2,FALSE)=0,"",VLOOKUP($A92,Table145[[thematic areas]:[indicator 6]],RIGHT(AE$2,1)+2,FALSE))</f>
        <v>#N/A</v>
      </c>
      <c r="AF92" s="38" t="e">
        <f>IF(VLOOKUP($A92,Table145[[thematic areas]:[indicator 6]],RIGHT(AF$2,1)+2,FALSE)=0,"",VLOOKUP($A92,Table145[[thematic areas]:[indicator 6]],RIGHT(AF$2,1)+2,FALSE))</f>
        <v>#N/A</v>
      </c>
      <c r="AG92" s="38"/>
      <c r="AH92" s="1">
        <f t="shared" si="5"/>
        <v>89</v>
      </c>
      <c r="AI92" s="1">
        <f t="shared" si="4"/>
        <v>89</v>
      </c>
      <c r="AJ92" s="34" t="e">
        <f>IF(VLOOKUP(B92,Table1[[indicators]:[area]],3,FALSE)=A92,1,2)</f>
        <v>#N/A</v>
      </c>
    </row>
    <row r="93" spans="1:36" s="1" customFormat="1" x14ac:dyDescent="0.25">
      <c r="A93" s="45"/>
      <c r="B93" s="31"/>
      <c r="C93" s="34"/>
      <c r="D93" s="34"/>
      <c r="E93" s="116"/>
      <c r="F93" s="116"/>
      <c r="G93" s="47" t="str">
        <f>IF(NAPHS_table[[#This Row],[Indicator]]="","",VLOOKUP(NAPHS_table[[#This Row],[Indicator]],Table1[[indicators]:[area]],2,FALSE)&amp;NAPHS_table[[#This Row],[activity '#2]]&amp;".")</f>
        <v/>
      </c>
      <c r="H93" s="31"/>
      <c r="I93" s="32"/>
      <c r="J93" s="34"/>
      <c r="K93" s="31"/>
      <c r="L93" s="31"/>
      <c r="M93" s="31"/>
      <c r="N93" s="31"/>
      <c r="O93" s="31" t="str">
        <f>IF(M93="","",
IF(N93="","",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3" s="35"/>
      <c r="Q93" s="35"/>
      <c r="R93" s="36"/>
      <c r="S93" s="31"/>
      <c r="T93" s="34"/>
      <c r="U93" s="34"/>
      <c r="V93" s="32"/>
      <c r="W93" s="31"/>
      <c r="X93" s="31"/>
      <c r="Y93" s="31"/>
      <c r="Z93" s="14">
        <f>_xlfn.IFNA(VLOOKUP(X93,reference_tables!$AE$2:$AF$6,2,FALSE),0%)</f>
        <v>0</v>
      </c>
      <c r="AA93" s="38" t="e">
        <f>IF(VLOOKUP($A93,Table145[[thematic areas]:[indicator 6]],RIGHT(AA$2,1)+2,FALSE)=0,"",VLOOKUP($A93,Table145[[thematic areas]:[indicator 6]],RIGHT(AA$2,1)+2,FALSE))</f>
        <v>#N/A</v>
      </c>
      <c r="AB93" s="38" t="e">
        <f>IF(VLOOKUP($A93,Table145[[thematic areas]:[indicator 6]],RIGHT(AB$2,1)+2,FALSE)=0,"",VLOOKUP($A93,Table145[[thematic areas]:[indicator 6]],RIGHT(AB$2,1)+2,FALSE))</f>
        <v>#N/A</v>
      </c>
      <c r="AC93" s="38" t="e">
        <f>IF(VLOOKUP($A93,Table145[[thematic areas]:[indicator 6]],RIGHT(AC$2,1)+2,FALSE)=0,"",VLOOKUP($A93,Table145[[thematic areas]:[indicator 6]],RIGHT(AC$2,1)+2,FALSE))</f>
        <v>#N/A</v>
      </c>
      <c r="AD93" s="38" t="e">
        <f>IF(VLOOKUP($A93,Table145[[thematic areas]:[indicator 6]],RIGHT(AD$2,1)+2,FALSE)=0,"",VLOOKUP($A93,Table145[[thematic areas]:[indicator 6]],RIGHT(AD$2,1)+2,FALSE))</f>
        <v>#N/A</v>
      </c>
      <c r="AE93" s="38" t="e">
        <f>IF(VLOOKUP($A93,Table145[[thematic areas]:[indicator 6]],RIGHT(AE$2,1)+2,FALSE)=0,"",VLOOKUP($A93,Table145[[thematic areas]:[indicator 6]],RIGHT(AE$2,1)+2,FALSE))</f>
        <v>#N/A</v>
      </c>
      <c r="AF93" s="38" t="e">
        <f>IF(VLOOKUP($A93,Table145[[thematic areas]:[indicator 6]],RIGHT(AF$2,1)+2,FALSE)=0,"",VLOOKUP($A93,Table145[[thematic areas]:[indicator 6]],RIGHT(AF$2,1)+2,FALSE))</f>
        <v>#N/A</v>
      </c>
      <c r="AG93" s="38"/>
      <c r="AH93" s="1">
        <f t="shared" si="5"/>
        <v>90</v>
      </c>
      <c r="AI93" s="1">
        <f t="shared" si="4"/>
        <v>90</v>
      </c>
      <c r="AJ93" s="34" t="e">
        <f>IF(VLOOKUP(B93,Table1[[indicators]:[area]],3,FALSE)=A93,1,2)</f>
        <v>#N/A</v>
      </c>
    </row>
    <row r="94" spans="1:36" s="1" customFormat="1" x14ac:dyDescent="0.25">
      <c r="A94" s="45"/>
      <c r="B94" s="31"/>
      <c r="C94" s="34"/>
      <c r="D94" s="34"/>
      <c r="E94" s="116"/>
      <c r="F94" s="116"/>
      <c r="G94" s="47" t="str">
        <f>IF(NAPHS_table[[#This Row],[Indicator]]="","",VLOOKUP(NAPHS_table[[#This Row],[Indicator]],Table1[[indicators]:[area]],2,FALSE)&amp;NAPHS_table[[#This Row],[activity '#2]]&amp;".")</f>
        <v/>
      </c>
      <c r="H94" s="31"/>
      <c r="I94" s="32"/>
      <c r="J94" s="34"/>
      <c r="K94" s="31"/>
      <c r="L94" s="31"/>
      <c r="M94" s="31"/>
      <c r="N94" s="31"/>
      <c r="O94" s="31" t="str">
        <f>IF(M94="","",
IF(N94="","",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4" s="35"/>
      <c r="Q94" s="35"/>
      <c r="R94" s="36"/>
      <c r="S94" s="31"/>
      <c r="T94" s="34"/>
      <c r="U94" s="34"/>
      <c r="V94" s="32"/>
      <c r="W94" s="31"/>
      <c r="X94" s="31"/>
      <c r="Y94" s="31"/>
      <c r="Z94" s="14">
        <f>_xlfn.IFNA(VLOOKUP(X94,reference_tables!$AE$2:$AF$6,2,FALSE),0%)</f>
        <v>0</v>
      </c>
      <c r="AA94" s="38" t="e">
        <f>IF(VLOOKUP($A94,Table145[[thematic areas]:[indicator 6]],RIGHT(AA$2,1)+2,FALSE)=0,"",VLOOKUP($A94,Table145[[thematic areas]:[indicator 6]],RIGHT(AA$2,1)+2,FALSE))</f>
        <v>#N/A</v>
      </c>
      <c r="AB94" s="38" t="e">
        <f>IF(VLOOKUP($A94,Table145[[thematic areas]:[indicator 6]],RIGHT(AB$2,1)+2,FALSE)=0,"",VLOOKUP($A94,Table145[[thematic areas]:[indicator 6]],RIGHT(AB$2,1)+2,FALSE))</f>
        <v>#N/A</v>
      </c>
      <c r="AC94" s="38" t="e">
        <f>IF(VLOOKUP($A94,Table145[[thematic areas]:[indicator 6]],RIGHT(AC$2,1)+2,FALSE)=0,"",VLOOKUP($A94,Table145[[thematic areas]:[indicator 6]],RIGHT(AC$2,1)+2,FALSE))</f>
        <v>#N/A</v>
      </c>
      <c r="AD94" s="38" t="e">
        <f>IF(VLOOKUP($A94,Table145[[thematic areas]:[indicator 6]],RIGHT(AD$2,1)+2,FALSE)=0,"",VLOOKUP($A94,Table145[[thematic areas]:[indicator 6]],RIGHT(AD$2,1)+2,FALSE))</f>
        <v>#N/A</v>
      </c>
      <c r="AE94" s="38" t="e">
        <f>IF(VLOOKUP($A94,Table145[[thematic areas]:[indicator 6]],RIGHT(AE$2,1)+2,FALSE)=0,"",VLOOKUP($A94,Table145[[thematic areas]:[indicator 6]],RIGHT(AE$2,1)+2,FALSE))</f>
        <v>#N/A</v>
      </c>
      <c r="AF94" s="38" t="e">
        <f>IF(VLOOKUP($A94,Table145[[thematic areas]:[indicator 6]],RIGHT(AF$2,1)+2,FALSE)=0,"",VLOOKUP($A94,Table145[[thematic areas]:[indicator 6]],RIGHT(AF$2,1)+2,FALSE))</f>
        <v>#N/A</v>
      </c>
      <c r="AG94" s="38"/>
      <c r="AH94" s="1">
        <f t="shared" si="5"/>
        <v>91</v>
      </c>
      <c r="AI94" s="1">
        <f t="shared" si="4"/>
        <v>91</v>
      </c>
      <c r="AJ94" s="34" t="e">
        <f>IF(VLOOKUP(B94,Table1[[indicators]:[area]],3,FALSE)=A94,1,2)</f>
        <v>#N/A</v>
      </c>
    </row>
    <row r="95" spans="1:36" s="1" customFormat="1" x14ac:dyDescent="0.25">
      <c r="A95" s="45"/>
      <c r="B95" s="31"/>
      <c r="C95" s="34"/>
      <c r="D95" s="34"/>
      <c r="E95" s="116"/>
      <c r="F95" s="116"/>
      <c r="G95" s="47" t="str">
        <f>IF(NAPHS_table[[#This Row],[Indicator]]="","",VLOOKUP(NAPHS_table[[#This Row],[Indicator]],Table1[[indicators]:[area]],2,FALSE)&amp;NAPHS_table[[#This Row],[activity '#2]]&amp;".")</f>
        <v/>
      </c>
      <c r="H95" s="31"/>
      <c r="I95" s="32"/>
      <c r="J95" s="34"/>
      <c r="K95" s="31"/>
      <c r="L95" s="31"/>
      <c r="M95" s="31"/>
      <c r="N95" s="31"/>
      <c r="O95" s="31" t="str">
        <f>IF(M95="","",
IF(N95="","",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5" s="35"/>
      <c r="Q95" s="35"/>
      <c r="R95" s="36"/>
      <c r="S95" s="31"/>
      <c r="T95" s="34"/>
      <c r="U95" s="34"/>
      <c r="V95" s="32"/>
      <c r="W95" s="31"/>
      <c r="X95" s="31"/>
      <c r="Y95" s="31"/>
      <c r="Z95" s="14">
        <f>_xlfn.IFNA(VLOOKUP(X95,reference_tables!$AE$2:$AF$6,2,FALSE),0%)</f>
        <v>0</v>
      </c>
      <c r="AA95" s="38" t="e">
        <f>IF(VLOOKUP($A95,Table145[[thematic areas]:[indicator 6]],RIGHT(AA$2,1)+2,FALSE)=0,"",VLOOKUP($A95,Table145[[thematic areas]:[indicator 6]],RIGHT(AA$2,1)+2,FALSE))</f>
        <v>#N/A</v>
      </c>
      <c r="AB95" s="38" t="e">
        <f>IF(VLOOKUP($A95,Table145[[thematic areas]:[indicator 6]],RIGHT(AB$2,1)+2,FALSE)=0,"",VLOOKUP($A95,Table145[[thematic areas]:[indicator 6]],RIGHT(AB$2,1)+2,FALSE))</f>
        <v>#N/A</v>
      </c>
      <c r="AC95" s="38" t="e">
        <f>IF(VLOOKUP($A95,Table145[[thematic areas]:[indicator 6]],RIGHT(AC$2,1)+2,FALSE)=0,"",VLOOKUP($A95,Table145[[thematic areas]:[indicator 6]],RIGHT(AC$2,1)+2,FALSE))</f>
        <v>#N/A</v>
      </c>
      <c r="AD95" s="38" t="e">
        <f>IF(VLOOKUP($A95,Table145[[thematic areas]:[indicator 6]],RIGHT(AD$2,1)+2,FALSE)=0,"",VLOOKUP($A95,Table145[[thematic areas]:[indicator 6]],RIGHT(AD$2,1)+2,FALSE))</f>
        <v>#N/A</v>
      </c>
      <c r="AE95" s="38" t="e">
        <f>IF(VLOOKUP($A95,Table145[[thematic areas]:[indicator 6]],RIGHT(AE$2,1)+2,FALSE)=0,"",VLOOKUP($A95,Table145[[thematic areas]:[indicator 6]],RIGHT(AE$2,1)+2,FALSE))</f>
        <v>#N/A</v>
      </c>
      <c r="AF95" s="38" t="e">
        <f>IF(VLOOKUP($A95,Table145[[thematic areas]:[indicator 6]],RIGHT(AF$2,1)+2,FALSE)=0,"",VLOOKUP($A95,Table145[[thematic areas]:[indicator 6]],RIGHT(AF$2,1)+2,FALSE))</f>
        <v>#N/A</v>
      </c>
      <c r="AG95" s="38"/>
      <c r="AH95" s="1">
        <f t="shared" si="5"/>
        <v>92</v>
      </c>
      <c r="AI95" s="1">
        <f t="shared" si="4"/>
        <v>92</v>
      </c>
      <c r="AJ95" s="34" t="e">
        <f>IF(VLOOKUP(B95,Table1[[indicators]:[area]],3,FALSE)=A95,1,2)</f>
        <v>#N/A</v>
      </c>
    </row>
    <row r="96" spans="1:36" s="1" customFormat="1" x14ac:dyDescent="0.25">
      <c r="A96" s="45"/>
      <c r="B96" s="31"/>
      <c r="C96" s="34"/>
      <c r="D96" s="34"/>
      <c r="E96" s="116"/>
      <c r="F96" s="116"/>
      <c r="G96" s="47" t="str">
        <f>IF(NAPHS_table[[#This Row],[Indicator]]="","",VLOOKUP(NAPHS_table[[#This Row],[Indicator]],Table1[[indicators]:[area]],2,FALSE)&amp;NAPHS_table[[#This Row],[activity '#2]]&amp;".")</f>
        <v/>
      </c>
      <c r="H96" s="31"/>
      <c r="I96" s="32"/>
      <c r="J96" s="34"/>
      <c r="K96" s="31"/>
      <c r="L96" s="31"/>
      <c r="M96" s="31"/>
      <c r="N96" s="31"/>
      <c r="O96" s="31" t="str">
        <f>IF(M96="","",
IF(N96="","",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6" s="35"/>
      <c r="Q96" s="35"/>
      <c r="R96" s="36"/>
      <c r="S96" s="31"/>
      <c r="T96" s="34"/>
      <c r="U96" s="34"/>
      <c r="V96" s="32"/>
      <c r="W96" s="31"/>
      <c r="X96" s="31"/>
      <c r="Y96" s="31"/>
      <c r="Z96" s="14">
        <f>_xlfn.IFNA(VLOOKUP(X96,reference_tables!$AE$2:$AF$6,2,FALSE),0%)</f>
        <v>0</v>
      </c>
      <c r="AA96" s="38" t="e">
        <f>IF(VLOOKUP($A96,Table145[[thematic areas]:[indicator 6]],RIGHT(AA$2,1)+2,FALSE)=0,"",VLOOKUP($A96,Table145[[thematic areas]:[indicator 6]],RIGHT(AA$2,1)+2,FALSE))</f>
        <v>#N/A</v>
      </c>
      <c r="AB96" s="38" t="e">
        <f>IF(VLOOKUP($A96,Table145[[thematic areas]:[indicator 6]],RIGHT(AB$2,1)+2,FALSE)=0,"",VLOOKUP($A96,Table145[[thematic areas]:[indicator 6]],RIGHT(AB$2,1)+2,FALSE))</f>
        <v>#N/A</v>
      </c>
      <c r="AC96" s="38" t="e">
        <f>IF(VLOOKUP($A96,Table145[[thematic areas]:[indicator 6]],RIGHT(AC$2,1)+2,FALSE)=0,"",VLOOKUP($A96,Table145[[thematic areas]:[indicator 6]],RIGHT(AC$2,1)+2,FALSE))</f>
        <v>#N/A</v>
      </c>
      <c r="AD96" s="38" t="e">
        <f>IF(VLOOKUP($A96,Table145[[thematic areas]:[indicator 6]],RIGHT(AD$2,1)+2,FALSE)=0,"",VLOOKUP($A96,Table145[[thematic areas]:[indicator 6]],RIGHT(AD$2,1)+2,FALSE))</f>
        <v>#N/A</v>
      </c>
      <c r="AE96" s="38" t="e">
        <f>IF(VLOOKUP($A96,Table145[[thematic areas]:[indicator 6]],RIGHT(AE$2,1)+2,FALSE)=0,"",VLOOKUP($A96,Table145[[thematic areas]:[indicator 6]],RIGHT(AE$2,1)+2,FALSE))</f>
        <v>#N/A</v>
      </c>
      <c r="AF96" s="38" t="e">
        <f>IF(VLOOKUP($A96,Table145[[thematic areas]:[indicator 6]],RIGHT(AF$2,1)+2,FALSE)=0,"",VLOOKUP($A96,Table145[[thematic areas]:[indicator 6]],RIGHT(AF$2,1)+2,FALSE))</f>
        <v>#N/A</v>
      </c>
      <c r="AG96" s="38"/>
      <c r="AH96" s="1">
        <f t="shared" si="5"/>
        <v>93</v>
      </c>
      <c r="AI96" s="1">
        <f t="shared" si="4"/>
        <v>93</v>
      </c>
      <c r="AJ96" s="34" t="e">
        <f>IF(VLOOKUP(B96,Table1[[indicators]:[area]],3,FALSE)=A96,1,2)</f>
        <v>#N/A</v>
      </c>
    </row>
    <row r="97" spans="1:36" s="1" customFormat="1" x14ac:dyDescent="0.25">
      <c r="A97" s="45"/>
      <c r="B97" s="31"/>
      <c r="C97" s="34"/>
      <c r="D97" s="34"/>
      <c r="E97" s="116"/>
      <c r="F97" s="116"/>
      <c r="G97" s="47" t="str">
        <f>IF(NAPHS_table[[#This Row],[Indicator]]="","",VLOOKUP(NAPHS_table[[#This Row],[Indicator]],Table1[[indicators]:[area]],2,FALSE)&amp;NAPHS_table[[#This Row],[activity '#2]]&amp;".")</f>
        <v/>
      </c>
      <c r="H97" s="31"/>
      <c r="I97" s="32"/>
      <c r="J97" s="34"/>
      <c r="K97" s="31"/>
      <c r="L97" s="31"/>
      <c r="M97" s="31"/>
      <c r="N97" s="31"/>
      <c r="O97" s="31" t="str">
        <f>IF(M97="","",
IF(N97="","",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7" s="35"/>
      <c r="Q97" s="35"/>
      <c r="R97" s="36"/>
      <c r="S97" s="31"/>
      <c r="T97" s="34"/>
      <c r="U97" s="34"/>
      <c r="V97" s="32"/>
      <c r="W97" s="31"/>
      <c r="X97" s="31"/>
      <c r="Y97" s="31"/>
      <c r="Z97" s="14">
        <f>_xlfn.IFNA(VLOOKUP(X97,reference_tables!$AE$2:$AF$6,2,FALSE),0%)</f>
        <v>0</v>
      </c>
      <c r="AA97" s="38" t="e">
        <f>IF(VLOOKUP($A97,Table145[[thematic areas]:[indicator 6]],RIGHT(AA$2,1)+2,FALSE)=0,"",VLOOKUP($A97,Table145[[thematic areas]:[indicator 6]],RIGHT(AA$2,1)+2,FALSE))</f>
        <v>#N/A</v>
      </c>
      <c r="AB97" s="38" t="e">
        <f>IF(VLOOKUP($A97,Table145[[thematic areas]:[indicator 6]],RIGHT(AB$2,1)+2,FALSE)=0,"",VLOOKUP($A97,Table145[[thematic areas]:[indicator 6]],RIGHT(AB$2,1)+2,FALSE))</f>
        <v>#N/A</v>
      </c>
      <c r="AC97" s="38" t="e">
        <f>IF(VLOOKUP($A97,Table145[[thematic areas]:[indicator 6]],RIGHT(AC$2,1)+2,FALSE)=0,"",VLOOKUP($A97,Table145[[thematic areas]:[indicator 6]],RIGHT(AC$2,1)+2,FALSE))</f>
        <v>#N/A</v>
      </c>
      <c r="AD97" s="38" t="e">
        <f>IF(VLOOKUP($A97,Table145[[thematic areas]:[indicator 6]],RIGHT(AD$2,1)+2,FALSE)=0,"",VLOOKUP($A97,Table145[[thematic areas]:[indicator 6]],RIGHT(AD$2,1)+2,FALSE))</f>
        <v>#N/A</v>
      </c>
      <c r="AE97" s="38" t="e">
        <f>IF(VLOOKUP($A97,Table145[[thematic areas]:[indicator 6]],RIGHT(AE$2,1)+2,FALSE)=0,"",VLOOKUP($A97,Table145[[thematic areas]:[indicator 6]],RIGHT(AE$2,1)+2,FALSE))</f>
        <v>#N/A</v>
      </c>
      <c r="AF97" s="38" t="e">
        <f>IF(VLOOKUP($A97,Table145[[thematic areas]:[indicator 6]],RIGHT(AF$2,1)+2,FALSE)=0,"",VLOOKUP($A97,Table145[[thematic areas]:[indicator 6]],RIGHT(AF$2,1)+2,FALSE))</f>
        <v>#N/A</v>
      </c>
      <c r="AG97" s="38"/>
      <c r="AH97" s="1">
        <f t="shared" si="5"/>
        <v>94</v>
      </c>
      <c r="AI97" s="1">
        <f t="shared" si="4"/>
        <v>94</v>
      </c>
      <c r="AJ97" s="34" t="e">
        <f>IF(VLOOKUP(B97,Table1[[indicators]:[area]],3,FALSE)=A97,1,2)</f>
        <v>#N/A</v>
      </c>
    </row>
    <row r="98" spans="1:36" s="1" customFormat="1" x14ac:dyDescent="0.25">
      <c r="A98" s="45"/>
      <c r="B98" s="31"/>
      <c r="C98" s="34"/>
      <c r="D98" s="34"/>
      <c r="E98" s="116"/>
      <c r="F98" s="116"/>
      <c r="G98" s="47" t="str">
        <f>IF(NAPHS_table[[#This Row],[Indicator]]="","",VLOOKUP(NAPHS_table[[#This Row],[Indicator]],Table1[[indicators]:[area]],2,FALSE)&amp;NAPHS_table[[#This Row],[activity '#2]]&amp;".")</f>
        <v/>
      </c>
      <c r="H98" s="31"/>
      <c r="I98" s="32"/>
      <c r="J98" s="34"/>
      <c r="K98" s="31"/>
      <c r="L98" s="31"/>
      <c r="M98" s="31"/>
      <c r="N98" s="31"/>
      <c r="O98" s="31" t="str">
        <f>IF(M98="","",
IF(N98="","",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8" s="35"/>
      <c r="Q98" s="35"/>
      <c r="R98" s="36"/>
      <c r="S98" s="31"/>
      <c r="T98" s="34"/>
      <c r="U98" s="34"/>
      <c r="V98" s="32"/>
      <c r="W98" s="31"/>
      <c r="X98" s="31"/>
      <c r="Y98" s="31"/>
      <c r="Z98" s="14">
        <f>_xlfn.IFNA(VLOOKUP(X98,reference_tables!$AE$2:$AF$6,2,FALSE),0%)</f>
        <v>0</v>
      </c>
      <c r="AA98" s="38" t="e">
        <f>IF(VLOOKUP($A98,Table145[[thematic areas]:[indicator 6]],RIGHT(AA$2,1)+2,FALSE)=0,"",VLOOKUP($A98,Table145[[thematic areas]:[indicator 6]],RIGHT(AA$2,1)+2,FALSE))</f>
        <v>#N/A</v>
      </c>
      <c r="AB98" s="38" t="e">
        <f>IF(VLOOKUP($A98,Table145[[thematic areas]:[indicator 6]],RIGHT(AB$2,1)+2,FALSE)=0,"",VLOOKUP($A98,Table145[[thematic areas]:[indicator 6]],RIGHT(AB$2,1)+2,FALSE))</f>
        <v>#N/A</v>
      </c>
      <c r="AC98" s="38" t="e">
        <f>IF(VLOOKUP($A98,Table145[[thematic areas]:[indicator 6]],RIGHT(AC$2,1)+2,FALSE)=0,"",VLOOKUP($A98,Table145[[thematic areas]:[indicator 6]],RIGHT(AC$2,1)+2,FALSE))</f>
        <v>#N/A</v>
      </c>
      <c r="AD98" s="38" t="e">
        <f>IF(VLOOKUP($A98,Table145[[thematic areas]:[indicator 6]],RIGHT(AD$2,1)+2,FALSE)=0,"",VLOOKUP($A98,Table145[[thematic areas]:[indicator 6]],RIGHT(AD$2,1)+2,FALSE))</f>
        <v>#N/A</v>
      </c>
      <c r="AE98" s="38" t="e">
        <f>IF(VLOOKUP($A98,Table145[[thematic areas]:[indicator 6]],RIGHT(AE$2,1)+2,FALSE)=0,"",VLOOKUP($A98,Table145[[thematic areas]:[indicator 6]],RIGHT(AE$2,1)+2,FALSE))</f>
        <v>#N/A</v>
      </c>
      <c r="AF98" s="38" t="e">
        <f>IF(VLOOKUP($A98,Table145[[thematic areas]:[indicator 6]],RIGHT(AF$2,1)+2,FALSE)=0,"",VLOOKUP($A98,Table145[[thematic areas]:[indicator 6]],RIGHT(AF$2,1)+2,FALSE))</f>
        <v>#N/A</v>
      </c>
      <c r="AG98" s="38"/>
      <c r="AH98" s="1">
        <f t="shared" si="5"/>
        <v>95</v>
      </c>
      <c r="AI98" s="1">
        <f t="shared" si="4"/>
        <v>95</v>
      </c>
      <c r="AJ98" s="34" t="e">
        <f>IF(VLOOKUP(B98,Table1[[indicators]:[area]],3,FALSE)=A98,1,2)</f>
        <v>#N/A</v>
      </c>
    </row>
    <row r="99" spans="1:36" s="1" customFormat="1" x14ac:dyDescent="0.25">
      <c r="A99" s="45"/>
      <c r="B99" s="31"/>
      <c r="C99" s="34"/>
      <c r="D99" s="34"/>
      <c r="E99" s="116"/>
      <c r="F99" s="116"/>
      <c r="G99" s="47" t="str">
        <f>IF(NAPHS_table[[#This Row],[Indicator]]="","",VLOOKUP(NAPHS_table[[#This Row],[Indicator]],Table1[[indicators]:[area]],2,FALSE)&amp;NAPHS_table[[#This Row],[activity '#2]]&amp;".")</f>
        <v/>
      </c>
      <c r="H99" s="31"/>
      <c r="I99" s="32"/>
      <c r="J99" s="34"/>
      <c r="K99" s="31"/>
      <c r="L99" s="31"/>
      <c r="M99" s="31"/>
      <c r="N99" s="31"/>
      <c r="O99" s="31" t="str">
        <f>IF(M99="","",
IF(N99="","",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99" s="35"/>
      <c r="Q99" s="35"/>
      <c r="R99" s="36"/>
      <c r="S99" s="31"/>
      <c r="T99" s="34"/>
      <c r="U99" s="34"/>
      <c r="V99" s="32"/>
      <c r="W99" s="31"/>
      <c r="X99" s="31"/>
      <c r="Y99" s="31"/>
      <c r="Z99" s="14">
        <f>_xlfn.IFNA(VLOOKUP(X99,reference_tables!$AE$2:$AF$6,2,FALSE),0%)</f>
        <v>0</v>
      </c>
      <c r="AA99" s="38" t="e">
        <f>IF(VLOOKUP($A99,Table145[[thematic areas]:[indicator 6]],RIGHT(AA$2,1)+2,FALSE)=0,"",VLOOKUP($A99,Table145[[thematic areas]:[indicator 6]],RIGHT(AA$2,1)+2,FALSE))</f>
        <v>#N/A</v>
      </c>
      <c r="AB99" s="38" t="e">
        <f>IF(VLOOKUP($A99,Table145[[thematic areas]:[indicator 6]],RIGHT(AB$2,1)+2,FALSE)=0,"",VLOOKUP($A99,Table145[[thematic areas]:[indicator 6]],RIGHT(AB$2,1)+2,FALSE))</f>
        <v>#N/A</v>
      </c>
      <c r="AC99" s="38" t="e">
        <f>IF(VLOOKUP($A99,Table145[[thematic areas]:[indicator 6]],RIGHT(AC$2,1)+2,FALSE)=0,"",VLOOKUP($A99,Table145[[thematic areas]:[indicator 6]],RIGHT(AC$2,1)+2,FALSE))</f>
        <v>#N/A</v>
      </c>
      <c r="AD99" s="38" t="e">
        <f>IF(VLOOKUP($A99,Table145[[thematic areas]:[indicator 6]],RIGHT(AD$2,1)+2,FALSE)=0,"",VLOOKUP($A99,Table145[[thematic areas]:[indicator 6]],RIGHT(AD$2,1)+2,FALSE))</f>
        <v>#N/A</v>
      </c>
      <c r="AE99" s="38" t="e">
        <f>IF(VLOOKUP($A99,Table145[[thematic areas]:[indicator 6]],RIGHT(AE$2,1)+2,FALSE)=0,"",VLOOKUP($A99,Table145[[thematic areas]:[indicator 6]],RIGHT(AE$2,1)+2,FALSE))</f>
        <v>#N/A</v>
      </c>
      <c r="AF99" s="38" t="e">
        <f>IF(VLOOKUP($A99,Table145[[thematic areas]:[indicator 6]],RIGHT(AF$2,1)+2,FALSE)=0,"",VLOOKUP($A99,Table145[[thematic areas]:[indicator 6]],RIGHT(AF$2,1)+2,FALSE))</f>
        <v>#N/A</v>
      </c>
      <c r="AG99" s="38"/>
      <c r="AH99" s="1">
        <f t="shared" si="5"/>
        <v>96</v>
      </c>
      <c r="AI99" s="1">
        <f t="shared" si="4"/>
        <v>96</v>
      </c>
      <c r="AJ99" s="34" t="e">
        <f>IF(VLOOKUP(B99,Table1[[indicators]:[area]],3,FALSE)=A99,1,2)</f>
        <v>#N/A</v>
      </c>
    </row>
    <row r="100" spans="1:36" s="1" customFormat="1" x14ac:dyDescent="0.25">
      <c r="A100" s="45"/>
      <c r="B100" s="31"/>
      <c r="C100" s="34"/>
      <c r="D100" s="34"/>
      <c r="E100" s="116"/>
      <c r="F100" s="116"/>
      <c r="G100" s="47" t="str">
        <f>IF(NAPHS_table[[#This Row],[Indicator]]="","",VLOOKUP(NAPHS_table[[#This Row],[Indicator]],Table1[[indicators]:[area]],2,FALSE)&amp;NAPHS_table[[#This Row],[activity '#2]]&amp;".")</f>
        <v/>
      </c>
      <c r="H100" s="31"/>
      <c r="I100" s="32"/>
      <c r="J100" s="34"/>
      <c r="K100" s="31"/>
      <c r="L100" s="31"/>
      <c r="M100" s="31"/>
      <c r="N100" s="31"/>
      <c r="O100" s="31" t="str">
        <f>IF(M100="","",
IF(N100="","",
IF(NAPHS_table[[#This Row],[Impact]]=reference_tables!AP$4,IF(NAPHS_table[[#This Row],[Feasibility]]=reference_tables!AO$2,reference_tables!AQ$2,IF(NAPHS_table[[#This Row],[Feasibility]]=reference_tables!AO$3,reference_tables!AQ$3,reference_tables!AQ$4)),
IF(NAPHS_table[[#This Row],[Impact]]=reference_tables!AP$3,IF(NAPHS_table[[#This Row],[Feasibility]]=reference_tables!AO$2,reference_tables!AQ$3,IF(NAPHS_table[[#This Row],[Feasibility]]=reference_tables!AO$3,reference_tables!AQ$4,reference_tables!AQ$5)),
IF(NAPHS_table[[#This Row],[Impact]]=reference_tables!AP$2,IF(NAPHS_table[[#This Row],[Feasibility]]=reference_tables!AO$2,reference_tables!AQ$4,IF(NAPHS_table[[#This Row],[Feasibility]]=reference_tables!AO$3,reference_tables!AQ$5,reference_tables!AQ$6)),""
)))))</f>
        <v/>
      </c>
      <c r="P100" s="35"/>
      <c r="Q100" s="35"/>
      <c r="R100" s="36"/>
      <c r="S100" s="31"/>
      <c r="T100" s="34"/>
      <c r="U100" s="34"/>
      <c r="V100" s="32"/>
      <c r="W100" s="31"/>
      <c r="X100" s="31"/>
      <c r="Y100" s="31"/>
      <c r="Z100" s="14">
        <f>_xlfn.IFNA(VLOOKUP(X100,reference_tables!$AE$2:$AF$6,2,FALSE),0%)</f>
        <v>0</v>
      </c>
      <c r="AA100" s="38" t="e">
        <f>IF(VLOOKUP($A100,Table145[[thematic areas]:[indicator 6]],RIGHT(AA$2,1)+2,FALSE)=0,"",VLOOKUP($A100,Table145[[thematic areas]:[indicator 6]],RIGHT(AA$2,1)+2,FALSE))</f>
        <v>#N/A</v>
      </c>
      <c r="AB100" s="38" t="e">
        <f>IF(VLOOKUP($A100,Table145[[thematic areas]:[indicator 6]],RIGHT(AB$2,1)+2,FALSE)=0,"",VLOOKUP($A100,Table145[[thematic areas]:[indicator 6]],RIGHT(AB$2,1)+2,FALSE))</f>
        <v>#N/A</v>
      </c>
      <c r="AC100" s="38" t="e">
        <f>IF(VLOOKUP($A100,Table145[[thematic areas]:[indicator 6]],RIGHT(AC$2,1)+2,FALSE)=0,"",VLOOKUP($A100,Table145[[thematic areas]:[indicator 6]],RIGHT(AC$2,1)+2,FALSE))</f>
        <v>#N/A</v>
      </c>
      <c r="AD100" s="38" t="e">
        <f>IF(VLOOKUP($A100,Table145[[thematic areas]:[indicator 6]],RIGHT(AD$2,1)+2,FALSE)=0,"",VLOOKUP($A100,Table145[[thematic areas]:[indicator 6]],RIGHT(AD$2,1)+2,FALSE))</f>
        <v>#N/A</v>
      </c>
      <c r="AE100" s="38" t="e">
        <f>IF(VLOOKUP($A100,Table145[[thematic areas]:[indicator 6]],RIGHT(AE$2,1)+2,FALSE)=0,"",VLOOKUP($A100,Table145[[thematic areas]:[indicator 6]],RIGHT(AE$2,1)+2,FALSE))</f>
        <v>#N/A</v>
      </c>
      <c r="AF100" s="38" t="e">
        <f>IF(VLOOKUP($A100,Table145[[thematic areas]:[indicator 6]],RIGHT(AF$2,1)+2,FALSE)=0,"",VLOOKUP($A100,Table145[[thematic areas]:[indicator 6]],RIGHT(AF$2,1)+2,FALSE))</f>
        <v>#N/A</v>
      </c>
      <c r="AG100" s="38"/>
      <c r="AH100" s="1">
        <f t="shared" si="5"/>
        <v>97</v>
      </c>
      <c r="AI100" s="1">
        <f t="shared" ref="AI100" si="6">IF(AH100&lt;=9,"0"&amp;AH100,AH100)</f>
        <v>97</v>
      </c>
      <c r="AJ100" s="34" t="e">
        <f>IF(VLOOKUP(B100,Table1[[indicators]:[area]],3,FALSE)=A100,1,2)</f>
        <v>#N/A</v>
      </c>
    </row>
    <row r="102" spans="1:36" x14ac:dyDescent="0.25">
      <c r="A102" s="51" t="s">
        <v>113</v>
      </c>
      <c r="B102" s="51"/>
      <c r="C102" s="51"/>
      <c r="D102" s="51"/>
      <c r="E102" s="51"/>
      <c r="F102" s="51"/>
      <c r="G102" s="51"/>
      <c r="H102" s="51"/>
      <c r="I102" s="51"/>
      <c r="J102" s="51"/>
      <c r="K102" s="51"/>
      <c r="L102" s="52"/>
      <c r="M102" s="51"/>
      <c r="N102" s="51"/>
      <c r="O102" s="51"/>
      <c r="P102" s="51"/>
      <c r="Q102" s="51"/>
      <c r="R102" s="51"/>
      <c r="S102" s="51"/>
      <c r="T102" s="51"/>
      <c r="U102" s="51"/>
      <c r="V102" s="51"/>
      <c r="W102" s="51"/>
      <c r="X102" s="51"/>
      <c r="Y102" s="51"/>
      <c r="Z102" s="51"/>
    </row>
  </sheetData>
  <sortState xmlns:xlrd2="http://schemas.microsoft.com/office/spreadsheetml/2017/richdata2" ref="B3:R12">
    <sortCondition ref="G3:G12"/>
  </sortState>
  <dataConsolidate/>
  <mergeCells count="6">
    <mergeCell ref="G1:J1"/>
    <mergeCell ref="A1:D1"/>
    <mergeCell ref="K1:L1"/>
    <mergeCell ref="X1:Y1"/>
    <mergeCell ref="M1:O1"/>
    <mergeCell ref="P1:W1"/>
  </mergeCells>
  <phoneticPr fontId="6" type="noConversion"/>
  <conditionalFormatting sqref="B3:C100">
    <cfRule type="expression" dxfId="15" priority="10">
      <formula>$AJ3=2</formula>
    </cfRule>
  </conditionalFormatting>
  <dataValidations count="1">
    <dataValidation type="list" allowBlank="1" showInputMessage="1" showErrorMessage="1" sqref="B4:B100 B3" xr:uid="{7BE0D893-B951-4E34-960F-2EE69DF74AFD}">
      <formula1>$AA3:$AF3</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8" id="{60D3384D-69EB-4B02-AAA4-0BC65D6869BE}">
            <xm:f>$L3=reference_tables!$AV$6</xm:f>
            <x14:dxf>
              <font>
                <color theme="0"/>
              </font>
              <fill>
                <patternFill>
                  <bgColor rgb="FFFF0000"/>
                </patternFill>
              </fill>
            </x14:dxf>
          </x14:cfRule>
          <x14:cfRule type="expression" priority="89" id="{888382DB-D9C8-46DC-9BE3-892E6CAFA029}">
            <xm:f>$L$3=reference_tables!$AV$5</xm:f>
            <x14:dxf>
              <fill>
                <patternFill>
                  <bgColor rgb="FFFFC000"/>
                </patternFill>
              </fill>
            </x14:dxf>
          </x14:cfRule>
          <x14:cfRule type="expression" priority="90" id="{52B988BC-1BD0-4AC6-9FE8-F742F2C1FFCC}">
            <xm:f>$L3=reference_tables!$AV$4</xm:f>
            <x14:dxf>
              <fill>
                <patternFill>
                  <bgColor rgb="FFFFFF99"/>
                </patternFill>
              </fill>
            </x14:dxf>
          </x14:cfRule>
          <x14:cfRule type="expression" priority="91" id="{3B20A013-CFED-4C2E-80F4-38038A6C4F47}">
            <xm:f>$L3=reference_tables!$AV$3</xm:f>
            <x14:dxf>
              <fill>
                <patternFill>
                  <bgColor theme="9" tint="0.79998168889431442"/>
                </patternFill>
              </fill>
            </x14:dxf>
          </x14:cfRule>
          <x14:cfRule type="expression" priority="92" id="{F6B4BF74-8043-47ED-B73D-83E446DF5AE8}">
            <xm:f>$L3=reference_tables!$AV$2</xm:f>
            <x14:dxf>
              <fill>
                <patternFill>
                  <bgColor rgb="FF00B050"/>
                </patternFill>
              </fill>
            </x14:dxf>
          </x14:cfRule>
          <xm:sqref>L3:L12 L14:L26 L28:L29 L31:L100</xm:sqref>
        </x14:conditionalFormatting>
        <x14:conditionalFormatting xmlns:xm="http://schemas.microsoft.com/office/excel/2006/main">
          <x14:cfRule type="expression" priority="197" id="{CBD7FE63-16C7-462C-BCD7-5F321F23F8D3}">
            <xm:f>$O3=reference_tables!$AQ$6</xm:f>
            <x14:dxf>
              <fill>
                <patternFill>
                  <bgColor rgb="FFFF9999"/>
                </patternFill>
              </fill>
            </x14:dxf>
          </x14:cfRule>
          <x14:cfRule type="expression" priority="198" id="{511A0CDF-8006-4188-B9C5-66B8360D2D2E}">
            <xm:f>$O3=reference_tables!$AQ$5</xm:f>
            <x14:dxf>
              <fill>
                <patternFill>
                  <bgColor theme="7" tint="0.59996337778862885"/>
                </patternFill>
              </fill>
            </x14:dxf>
          </x14:cfRule>
          <x14:cfRule type="expression" priority="199" id="{A6831D70-6400-407A-88D1-FA8569D109CC}">
            <xm:f>$O3=reference_tables!$AQ$4</xm:f>
            <x14:dxf>
              <fill>
                <patternFill>
                  <bgColor theme="4" tint="0.39994506668294322"/>
                </patternFill>
              </fill>
            </x14:dxf>
          </x14:cfRule>
          <x14:cfRule type="expression" priority="200" id="{C36FD467-2D75-477D-B231-89894B3B1A01}">
            <xm:f>$O3=reference_tables!$AQ$3</xm:f>
            <x14:dxf>
              <fill>
                <patternFill>
                  <bgColor theme="9" tint="0.39994506668294322"/>
                </patternFill>
              </fill>
            </x14:dxf>
          </x14:cfRule>
          <x14:cfRule type="expression" priority="201" id="{BAC98432-6E44-42A8-9526-BF1D5975405B}">
            <xm:f>$O3=reference_tables!$AQ$2</xm:f>
            <x14:dxf>
              <fill>
                <patternFill>
                  <bgColor theme="9"/>
                </patternFill>
              </fill>
            </x14:dxf>
          </x14:cfRule>
          <xm:sqref>O3:O100</xm:sqref>
        </x14:conditionalFormatting>
        <x14:conditionalFormatting xmlns:xm="http://schemas.microsoft.com/office/excel/2006/main">
          <x14:cfRule type="expression" priority="94" id="{FA709958-8F48-47A5-902D-8EDB002D1494}">
            <xm:f>$X3=reference_tables!$AE$6</xm:f>
            <x14:dxf>
              <fill>
                <patternFill>
                  <bgColor rgb="FF00B050"/>
                </patternFill>
              </fill>
            </x14:dxf>
          </x14:cfRule>
          <x14:cfRule type="expression" priority="193" id="{315695DC-2B0D-4C17-AF12-03801A832640}">
            <xm:f>$X3=reference_tables!$AE$5</xm:f>
            <x14:dxf>
              <fill>
                <patternFill>
                  <bgColor theme="9" tint="0.39994506668294322"/>
                </patternFill>
              </fill>
            </x14:dxf>
          </x14:cfRule>
          <x14:cfRule type="expression" priority="194" id="{F3B4B4BB-67A0-4211-BA9E-722ED1B7079E}">
            <xm:f>$X3=reference_tables!$AE$4</xm:f>
            <x14:dxf>
              <fill>
                <patternFill>
                  <bgColor rgb="FFFFFF99"/>
                </patternFill>
              </fill>
            </x14:dxf>
          </x14:cfRule>
          <x14:cfRule type="expression" priority="195" id="{60A123A8-14EB-4378-A49C-2D389B4AA58D}">
            <xm:f>$X3=reference_tables!$AE$3</xm:f>
            <x14:dxf>
              <fill>
                <patternFill>
                  <bgColor rgb="FFFFC000"/>
                </patternFill>
              </fill>
            </x14:dxf>
          </x14:cfRule>
          <x14:cfRule type="expression" priority="196" id="{88DD6CD8-1785-4120-98BD-07012BEB669B}">
            <xm:f>X3=reference_tables!$AE$2</xm:f>
            <x14:dxf>
              <font>
                <color theme="0"/>
              </font>
              <fill>
                <patternFill>
                  <bgColor rgb="FFFF0000"/>
                </patternFill>
              </fill>
            </x14:dxf>
          </x14:cfRule>
          <xm:sqref>X3:X100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2ED4F2AC-E60A-4762-9870-FC5E2AD2DA52}">
          <x14:formula1>
            <xm:f>reference_tables!$AV$2:$AV$6</xm:f>
          </x14:formula1>
          <xm:sqref>L14:L26 L28:L29 L31:L100 L3:L12</xm:sqref>
        </x14:dataValidation>
        <x14:dataValidation type="list" allowBlank="1" showInputMessage="1" showErrorMessage="1" xr:uid="{275746CD-0625-4226-886B-E9624E1F07D5}">
          <x14:formula1>
            <xm:f>reference_tables!$AY$2:$AY$16</xm:f>
          </x14:formula1>
          <xm:sqref>J31:J32 J69:J100 J28:J29 J14:J26 J5:J12</xm:sqref>
        </x14:dataValidation>
        <x14:dataValidation type="list" allowBlank="1" showInputMessage="1" showErrorMessage="1" xr:uid="{829B9E8B-A02B-43B3-BAB0-3F37AB77F413}">
          <x14:formula1>
            <xm:f>reference_tables!$AW$2:$AW$10</xm:f>
          </x14:formula1>
          <xm:sqref>H14:H26 J33:J68 H28:H29 H31:H100 H5:H12</xm:sqref>
        </x14:dataValidation>
        <x14:dataValidation type="list" allowBlank="1" xr:uid="{8E8DAEE8-3A1A-49FF-96E3-FDAD48A7DE14}">
          <x14:formula1>
            <xm:f>reference_tables!$AY$2:$AY$16</xm:f>
          </x14:formula1>
          <xm:sqref>J3:J4</xm:sqref>
        </x14:dataValidation>
        <x14:dataValidation type="list" allowBlank="1" showInputMessage="1" xr:uid="{595E24E9-41C7-410B-8D57-AE3043A83B55}">
          <x14:formula1>
            <xm:f>reference_tables!$AW$2:$AW$10</xm:f>
          </x14:formula1>
          <xm:sqref>H3:H4</xm:sqref>
        </x14:dataValidation>
        <x14:dataValidation type="list" allowBlank="1" showInputMessage="1" showErrorMessage="1" xr:uid="{AB6F32B4-64E4-4ABD-9DF4-8CC764754EAB}">
          <x14:formula1>
            <xm:f>reference_tables!$AE$2:$AE$6</xm:f>
          </x14:formula1>
          <xm:sqref>X3:X100</xm:sqref>
        </x14:dataValidation>
        <x14:dataValidation type="list" allowBlank="1" showInputMessage="1" showErrorMessage="1" xr:uid="{8BEA890A-5711-44A6-8D9F-A2FC3CCCF3DF}">
          <x14:formula1>
            <xm:f>reference_tables!$AH$2:$AH$3</xm:f>
          </x14:formula1>
          <xm:sqref>W3:W100</xm:sqref>
        </x14:dataValidation>
        <x14:dataValidation type="list" allowBlank="1" showInputMessage="1" showErrorMessage="1" xr:uid="{4C45F9A6-11A8-481A-B0C8-378814644837}">
          <x14:formula1>
            <xm:f>reference_tables!$AS$2:$AS$5</xm:f>
          </x14:formula1>
          <xm:sqref>S3:S100</xm:sqref>
        </x14:dataValidation>
        <x14:dataValidation type="list" allowBlank="1" showInputMessage="1" showErrorMessage="1" xr:uid="{83406E2B-3F6E-476F-A104-68E82D5163F7}">
          <x14:formula1>
            <xm:f>reference_tables!$N$2:$N$20</xm:f>
          </x14:formula1>
          <xm:sqref>A3:A100</xm:sqref>
        </x14:dataValidation>
        <x14:dataValidation type="date" allowBlank="1" showInputMessage="1" showErrorMessage="1" error="the date you entered is not in the defined NAPHS timeline" xr:uid="{42AAAA38-B20A-40E6-A94F-07257A56DC77}">
          <x14:formula1>
            <xm:f>'1_Setup'!$C$18</xm:f>
          </x14:formula1>
          <x14:formula2>
            <xm:f>'1_Setup'!$E$18</xm:f>
          </x14:formula2>
          <xm:sqref>P3:P100</xm:sqref>
        </x14:dataValidation>
        <x14:dataValidation type="date" allowBlank="1" showInputMessage="1" showErrorMessage="1" error="The end dates needs to:_x000a__x000a_- be later than the start date_x000a_- and within the NAPHS timeline" xr:uid="{222A13E9-7992-4E79-A4BD-C5EF6CF42A3D}">
          <x14:formula1>
            <xm:f>P3</xm:f>
          </x14:formula1>
          <x14:formula2>
            <xm:f>'1_Setup'!$E$18</xm:f>
          </x14:formula2>
          <xm:sqref>Q3:Q100</xm:sqref>
        </x14:dataValidation>
        <x14:dataValidation type="list" allowBlank="1" showInputMessage="1" showErrorMessage="1" xr:uid="{8D4D665A-A2C1-4E65-8D40-997A1F29842E}">
          <x14:formula1>
            <xm:f>reference_tables!$AO$2:$AO$4</xm:f>
          </x14:formula1>
          <xm:sqref>M3:M100</xm:sqref>
        </x14:dataValidation>
        <x14:dataValidation type="list" allowBlank="1" showInputMessage="1" showErrorMessage="1" xr:uid="{F0E5725B-9947-4074-A5F2-617DD7CD0D70}">
          <x14:formula1>
            <xm:f>reference_tables!$AP$2:$AP$4</xm:f>
          </x14:formula1>
          <xm:sqref>N3:N100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1C93-4B3C-4699-B44E-17624156164A}">
  <sheetPr>
    <tabColor theme="4" tint="0.59999389629810485"/>
  </sheetPr>
  <dimension ref="A1:C15"/>
  <sheetViews>
    <sheetView workbookViewId="0">
      <selection activeCell="B2" sqref="B1:B1048576"/>
    </sheetView>
  </sheetViews>
  <sheetFormatPr defaultRowHeight="15" x14ac:dyDescent="0.25"/>
  <cols>
    <col min="1" max="1" width="50.140625" bestFit="1" customWidth="1"/>
    <col min="2" max="2" width="5.140625" style="126" bestFit="1" customWidth="1"/>
    <col min="3" max="3" width="14" bestFit="1" customWidth="1"/>
  </cols>
  <sheetData>
    <row r="1" spans="1:3" ht="23.25" x14ac:dyDescent="0.35">
      <c r="A1" s="152" t="s">
        <v>515</v>
      </c>
      <c r="B1" s="152"/>
    </row>
    <row r="3" spans="1:3" x14ac:dyDescent="0.25">
      <c r="A3" s="48" t="s">
        <v>114</v>
      </c>
      <c r="B3" s="124" t="s">
        <v>520</v>
      </c>
      <c r="C3" t="s">
        <v>89</v>
      </c>
    </row>
    <row r="4" spans="1:3" x14ac:dyDescent="0.25">
      <c r="A4" s="4" t="s">
        <v>115</v>
      </c>
      <c r="B4" s="124"/>
      <c r="C4" s="12">
        <v>0</v>
      </c>
    </row>
    <row r="5" spans="1:3" x14ac:dyDescent="0.25">
      <c r="A5" s="49" t="s">
        <v>115</v>
      </c>
      <c r="B5" s="124"/>
      <c r="C5" s="12">
        <v>0</v>
      </c>
    </row>
    <row r="6" spans="1:3" x14ac:dyDescent="0.25">
      <c r="A6" s="49"/>
      <c r="B6" s="124"/>
      <c r="C6" s="12">
        <v>0</v>
      </c>
    </row>
    <row r="7" spans="1:3" x14ac:dyDescent="0.25">
      <c r="A7" s="4" t="s">
        <v>190</v>
      </c>
      <c r="B7" s="124">
        <v>2</v>
      </c>
      <c r="C7" s="12">
        <v>0.25</v>
      </c>
    </row>
    <row r="8" spans="1:3" x14ac:dyDescent="0.25">
      <c r="A8" s="49" t="s">
        <v>392</v>
      </c>
      <c r="B8" s="124">
        <v>2</v>
      </c>
      <c r="C8" s="12">
        <v>0.25</v>
      </c>
    </row>
    <row r="9" spans="1:3" x14ac:dyDescent="0.25">
      <c r="A9" s="4" t="s">
        <v>226</v>
      </c>
      <c r="B9" s="124">
        <v>3</v>
      </c>
      <c r="C9" s="12">
        <v>0</v>
      </c>
    </row>
    <row r="10" spans="1:3" x14ac:dyDescent="0.25">
      <c r="A10" s="49" t="s">
        <v>407</v>
      </c>
      <c r="B10" s="124">
        <v>3</v>
      </c>
      <c r="C10" s="12">
        <v>0</v>
      </c>
    </row>
    <row r="11" spans="1:3" x14ac:dyDescent="0.25">
      <c r="A11" s="4" t="s">
        <v>116</v>
      </c>
      <c r="B11" s="124">
        <v>2.5</v>
      </c>
      <c r="C11" s="12">
        <v>2.6041666666666665E-3</v>
      </c>
    </row>
    <row r="12" spans="1:3" x14ac:dyDescent="0.25">
      <c r="B12" s="125"/>
    </row>
    <row r="13" spans="1:3" x14ac:dyDescent="0.25">
      <c r="B13" s="125"/>
    </row>
    <row r="14" spans="1:3" x14ac:dyDescent="0.25">
      <c r="B14" s="125"/>
    </row>
    <row r="15" spans="1:3" x14ac:dyDescent="0.25">
      <c r="B15" s="125"/>
    </row>
  </sheetData>
  <mergeCells count="1">
    <mergeCell ref="A1:B1"/>
  </mergeCells>
  <conditionalFormatting pivot="1" sqref="C4:C11">
    <cfRule type="dataBar" priority="1">
      <dataBar>
        <cfvo type="num" val="0"/>
        <cfvo type="num" val="1"/>
        <color theme="9" tint="0.39997558519241921"/>
      </dataBar>
      <extLst>
        <ext xmlns:x14="http://schemas.microsoft.com/office/spreadsheetml/2009/9/main" uri="{B025F937-C7B1-47D3-B67F-A62EFF666E3E}">
          <x14:id>{8013D757-2E2B-4043-8F66-B935F3237F18}</x14:id>
        </ext>
      </extLst>
    </cfRule>
  </conditionalFormatting>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pivot="1">
          <x14:cfRule type="dataBar" id="{8013D757-2E2B-4043-8F66-B935F3237F18}">
            <x14:dataBar minLength="0" maxLength="100" gradient="0">
              <x14:cfvo type="num">
                <xm:f>0</xm:f>
              </x14:cfvo>
              <x14:cfvo type="num">
                <xm:f>1</xm:f>
              </x14:cfvo>
              <x14:negativeFillColor rgb="FFFF0000"/>
              <x14:axisColor rgb="FF000000"/>
            </x14:dataBar>
          </x14:cfRule>
          <xm:sqref>C4:C11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0DA4-129A-411A-89FB-CE61A7701E42}">
  <sheetPr>
    <tabColor theme="4" tint="0.59999389629810485"/>
  </sheetPr>
  <dimension ref="A1:AI8"/>
  <sheetViews>
    <sheetView workbookViewId="0">
      <selection sqref="A1:XFD1"/>
    </sheetView>
  </sheetViews>
  <sheetFormatPr defaultRowHeight="15" x14ac:dyDescent="0.25"/>
  <cols>
    <col min="1" max="1" width="33.140625" bestFit="1" customWidth="1"/>
    <col min="2" max="2" width="12.140625" bestFit="1" customWidth="1"/>
    <col min="19" max="19" width="46.42578125" bestFit="1" customWidth="1"/>
    <col min="20" max="20" width="12.140625" bestFit="1" customWidth="1"/>
  </cols>
  <sheetData>
    <row r="1" spans="1:35" ht="21" x14ac:dyDescent="0.35">
      <c r="A1" s="153" t="s">
        <v>117</v>
      </c>
      <c r="B1" s="153"/>
      <c r="C1" s="153"/>
      <c r="D1" s="153"/>
      <c r="E1" s="153"/>
      <c r="F1" s="153"/>
      <c r="G1" s="153"/>
      <c r="H1" s="153"/>
      <c r="I1" s="153"/>
      <c r="J1" s="153"/>
      <c r="K1" s="153"/>
      <c r="L1" s="153"/>
      <c r="M1" s="153"/>
      <c r="N1" s="153"/>
      <c r="O1" s="153"/>
      <c r="P1" s="153"/>
      <c r="Q1" s="153"/>
      <c r="S1" s="154" t="s">
        <v>118</v>
      </c>
      <c r="T1" s="154"/>
      <c r="U1" s="154"/>
      <c r="V1" s="154"/>
      <c r="W1" s="154"/>
      <c r="X1" s="154"/>
      <c r="Y1" s="154"/>
      <c r="Z1" s="154"/>
      <c r="AA1" s="154"/>
      <c r="AB1" s="154"/>
      <c r="AC1" s="154"/>
      <c r="AD1" s="154"/>
      <c r="AE1" s="154"/>
      <c r="AF1" s="154"/>
      <c r="AG1" s="154"/>
      <c r="AH1" s="154"/>
      <c r="AI1" s="154"/>
    </row>
    <row r="3" spans="1:35" x14ac:dyDescent="0.25">
      <c r="A3" s="48" t="s">
        <v>114</v>
      </c>
      <c r="S3" s="48" t="s">
        <v>114</v>
      </c>
    </row>
    <row r="4" spans="1:35" x14ac:dyDescent="0.25">
      <c r="A4" s="4" t="s">
        <v>115</v>
      </c>
      <c r="S4" s="4"/>
    </row>
    <row r="5" spans="1:35" x14ac:dyDescent="0.25">
      <c r="A5" s="4" t="s">
        <v>190</v>
      </c>
      <c r="S5" s="4" t="s">
        <v>392</v>
      </c>
    </row>
    <row r="6" spans="1:35" x14ac:dyDescent="0.25">
      <c r="A6" s="4" t="s">
        <v>226</v>
      </c>
      <c r="S6" s="4" t="s">
        <v>407</v>
      </c>
    </row>
    <row r="7" spans="1:35" x14ac:dyDescent="0.25">
      <c r="A7" s="4" t="s">
        <v>116</v>
      </c>
      <c r="S7" s="4" t="s">
        <v>115</v>
      </c>
    </row>
    <row r="8" spans="1:35" x14ac:dyDescent="0.25">
      <c r="S8" s="4" t="s">
        <v>116</v>
      </c>
    </row>
  </sheetData>
  <mergeCells count="2">
    <mergeCell ref="A1:Q1"/>
    <mergeCell ref="S1:AI1"/>
  </mergeCell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h H j q V t y m h E K j A A A A 9 w A A A B I A H A B D b 2 5 m a W c v U G F j a 2 F n Z S 5 4 b W w g o h g A K K A U A A A A A A A A A A A A A A A A A A A A A A A A A A A A h Y 9 N D o I w G E S v Q r q n f 8 a E k F I W b i U x M T F u m 1 K h A T 4 M L Z a 7 u f B I X k G M o u 5 c z p u 3 m L l f b y K f u j a 6 m M H Z H j L E M E W R A d 2 X F q o M j f 4 U J y i X Y q d 0 o y o T z T K 4 d H J l h m r v z y k h I Q Q c V r g f K s I p Z e R Y b P e 6 N p 1 C H 9 n + l 2 M L z i v Q B k l x e I 2 R H D O W Y E 4 5 p o I s U B Q W v g K f 9 z 7 b H y g 2 Y + v H w U g D M V v P 3 Z I F e Z + Q D 1 B L A w Q U A A I A C A C E e O p 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H j q V i i K R 7 g O A A A A E Q A A A B M A H A B G b 3 J t d W x h c y 9 T Z W N 0 a W 9 u M S 5 t I K I Y A C i g F A A A A A A A A A A A A A A A A A A A A A A A A A A A A C t O T S 7 J z M 9 T C I b Q h t Y A U E s B A i 0 A F A A C A A g A h H j q V t y m h E K j A A A A 9 w A A A B I A A A A A A A A A A A A A A A A A A A A A A E N v b m Z p Z y 9 Q Y W N r Y W d l L n h t b F B L A Q I t A B Q A A g A I A I R 4 6 l Y P y u m r p A A A A O k A A A A T A A A A A A A A A A A A A A A A A O 8 A A A B b Q 2 9 u d G V u d F 9 U e X B l c 1 0 u e G 1 s U E s B A i 0 A F A A C A A g A h H j q 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i o 4 4 E 9 G U 5 D t u S B d W D V r a 0 A A A A A A g A A A A A A E G Y A A A A B A A A g A A A A 5 I K L c 7 j G d J h S 7 r I 5 H G 4 l s K l g z A 9 8 Y h f h B B q Z 1 Q k N I M 4 A A A A A D o A A A A A C A A A g A A A A W Q 7 V r E W d m m w C H j s O j e z y I b w P Y G y l + 2 o 4 w 1 8 O p s u 6 B T x Q A A A A K m T B B Y V 2 k 5 d G f H c D v O X + w b S D G 2 o 9 q + D S U q M f F V 9 r d d X T Y J N H C I 6 L P u C n E / J 5 L I U 0 D 4 F F L r 3 / t 6 1 v M a Q 0 Z j / 2 K u r y g R M 7 f o q B 0 N d S 3 V G M z a Z A A A A A Q 9 m v h v U B U U 4 M H Q b Y w k Q f u i s r P A l N J + A 2 k e b U 5 j r 1 v Y 4 T n H n L 4 w n 0 O S K S a G V o T E X / m p X v / g l J X k m 6 R G 4 D V A P v P 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36b85505-ce97-4e93-9242-a479948a31f9" xsi:nil="true"/>
    <lcf76f155ced4ddcb4097134ff3c332f xmlns="68d9e2be-9b8f-43df-9060-df3b1d9be06c">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E35193CB2898F4DA09FD206133D98F1" ma:contentTypeVersion="17" ma:contentTypeDescription="Create a new document." ma:contentTypeScope="" ma:versionID="d33f14066b5f3bbc1df59bf767ad011c">
  <xsd:schema xmlns:xsd="http://www.w3.org/2001/XMLSchema" xmlns:xs="http://www.w3.org/2001/XMLSchema" xmlns:p="http://schemas.microsoft.com/office/2006/metadata/properties" xmlns:ns2="68d9e2be-9b8f-43df-9060-df3b1d9be06c" xmlns:ns3="36b85505-ce97-4e93-9242-a479948a31f9" targetNamespace="http://schemas.microsoft.com/office/2006/metadata/properties" ma:root="true" ma:fieldsID="21e604927a3313a964ecbad265231cf3" ns2:_="" ns3:_="">
    <xsd:import namespace="68d9e2be-9b8f-43df-9060-df3b1d9be06c"/>
    <xsd:import namespace="36b85505-ce97-4e93-9242-a479948a31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9e2be-9b8f-43df-9060-df3b1d9be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b85505-ce97-4e93-9242-a479948a31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ea3a27-51e2-4e72-a138-bce04217a3a4}" ma:internalName="TaxCatchAll" ma:showField="CatchAllData" ma:web="36b85505-ce97-4e93-9242-a479948a31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CCD179-5A40-401A-8B34-8A38A9D54B6E}">
  <ds:schemaRefs>
    <ds:schemaRef ds:uri="http://schemas.microsoft.com/sharepoint/v3/contenttype/forms"/>
  </ds:schemaRefs>
</ds:datastoreItem>
</file>

<file path=customXml/itemProps2.xml><?xml version="1.0" encoding="utf-8"?>
<ds:datastoreItem xmlns:ds="http://schemas.openxmlformats.org/officeDocument/2006/customXml" ds:itemID="{8DCA6186-0AC1-4FDF-9A71-BCAC758503CB}">
  <ds:schemaRefs>
    <ds:schemaRef ds:uri="http://schemas.microsoft.com/DataMashup"/>
  </ds:schemaRefs>
</ds:datastoreItem>
</file>

<file path=customXml/itemProps3.xml><?xml version="1.0" encoding="utf-8"?>
<ds:datastoreItem xmlns:ds="http://schemas.openxmlformats.org/officeDocument/2006/customXml" ds:itemID="{3EEABAB6-4CBC-45B1-B128-9EDC904D54A7}">
  <ds:schemaRefs>
    <ds:schemaRef ds:uri="http://schemas.microsoft.com/office/2006/metadata/properties"/>
    <ds:schemaRef ds:uri="http://schemas.microsoft.com/office/infopath/2007/PartnerControls"/>
    <ds:schemaRef ds:uri="36b85505-ce97-4e93-9242-a479948a31f9"/>
    <ds:schemaRef ds:uri="68d9e2be-9b8f-43df-9060-df3b1d9be06c"/>
  </ds:schemaRefs>
</ds:datastoreItem>
</file>

<file path=customXml/itemProps4.xml><?xml version="1.0" encoding="utf-8"?>
<ds:datastoreItem xmlns:ds="http://schemas.openxmlformats.org/officeDocument/2006/customXml" ds:itemID="{A1351D67-8A04-4FF1-9CB6-97274D0F6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9e2be-9b8f-43df-9060-df3b1d9be06c"/>
    <ds:schemaRef ds:uri="36b85505-ce97-4e93-9242-a479948a3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reference_tables</vt:lpstr>
      <vt:lpstr>Instructions</vt:lpstr>
      <vt:lpstr>1_Setup</vt:lpstr>
      <vt:lpstr>NAPHS</vt:lpstr>
      <vt:lpstr>Dashboard implementation</vt:lpstr>
      <vt:lpstr>Dashboard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 team</dc:creator>
  <cp:keywords/>
  <dc:description/>
  <cp:lastModifiedBy>Denis Charles</cp:lastModifiedBy>
  <cp:revision/>
  <dcterms:created xsi:type="dcterms:W3CDTF">2022-03-23T08:15:29Z</dcterms:created>
  <dcterms:modified xsi:type="dcterms:W3CDTF">2023-11-15T12:38:35Z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0x010100EE35193CB2898F4DA09FD206133D98F1</vt:lpwstr>
  </property>
  <property fmtid="{D5CDD505-2E9C-101B-9397-08002B2CF9AE}" pid="3" name="MediaServiceImageTags">
    <vt:lpwstr/>
  </property>
</Properties>
</file>